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xam-\OneDrive\デスクトップ\ARJS2022\"/>
    </mc:Choice>
  </mc:AlternateContent>
  <xr:revisionPtr revIDLastSave="0" documentId="13_ncr:1_{7E749AFA-D429-46EB-A280-E5C2D8941A2E}" xr6:coauthVersionLast="47" xr6:coauthVersionMax="47" xr10:uidLastSave="{00000000-0000-0000-0000-000000000000}"/>
  <bookViews>
    <workbookView xWindow="-98" yWindow="-98" windowWidth="20715" windowHeight="13875" activeTab="2" xr2:uid="{00000000-000D-0000-FFFF-FFFF00000000}"/>
  </bookViews>
  <sheets>
    <sheet name="打刻用" sheetId="1" r:id="rId1"/>
    <sheet name="計算用" sheetId="2" r:id="rId2"/>
    <sheet name="順位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" i="2" l="1"/>
  <c r="G4" i="2"/>
  <c r="G5" i="2"/>
  <c r="G6" i="2"/>
  <c r="G7" i="2"/>
  <c r="G8" i="2"/>
  <c r="G9" i="2"/>
  <c r="G10" i="2"/>
  <c r="G11" i="2"/>
  <c r="G12" i="2"/>
  <c r="G13" i="2"/>
  <c r="G14" i="2"/>
  <c r="G15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61" i="2"/>
  <c r="R133" i="2"/>
  <c r="O162" i="2"/>
  <c r="P162" i="2"/>
  <c r="Q162" i="2"/>
  <c r="O163" i="2"/>
  <c r="P163" i="2"/>
  <c r="Q163" i="2"/>
  <c r="O164" i="2"/>
  <c r="P164" i="2"/>
  <c r="Q164" i="2"/>
  <c r="O165" i="2"/>
  <c r="P165" i="2"/>
  <c r="Q165" i="2"/>
  <c r="O166" i="2"/>
  <c r="P166" i="2"/>
  <c r="Q166" i="2"/>
  <c r="O167" i="2"/>
  <c r="P167" i="2"/>
  <c r="Q167" i="2"/>
  <c r="O168" i="2"/>
  <c r="P168" i="2"/>
  <c r="Q168" i="2"/>
  <c r="O169" i="2"/>
  <c r="P169" i="2"/>
  <c r="Q169" i="2"/>
  <c r="O170" i="2"/>
  <c r="P170" i="2"/>
  <c r="Q170" i="2"/>
  <c r="O171" i="2"/>
  <c r="P171" i="2"/>
  <c r="Q171" i="2"/>
  <c r="O172" i="2"/>
  <c r="P172" i="2"/>
  <c r="Q172" i="2"/>
  <c r="O173" i="2"/>
  <c r="P173" i="2"/>
  <c r="Q173" i="2"/>
  <c r="O174" i="2"/>
  <c r="P174" i="2"/>
  <c r="Q174" i="2"/>
  <c r="O175" i="2"/>
  <c r="P175" i="2"/>
  <c r="Q175" i="2"/>
  <c r="O134" i="2"/>
  <c r="P134" i="2"/>
  <c r="Q134" i="2"/>
  <c r="O135" i="2"/>
  <c r="P135" i="2"/>
  <c r="Q135" i="2"/>
  <c r="O136" i="2"/>
  <c r="P136" i="2"/>
  <c r="Q136" i="2"/>
  <c r="O137" i="2"/>
  <c r="P137" i="2"/>
  <c r="Q137" i="2"/>
  <c r="O138" i="2"/>
  <c r="P138" i="2"/>
  <c r="Q138" i="2"/>
  <c r="O139" i="2"/>
  <c r="P139" i="2"/>
  <c r="Q139" i="2"/>
  <c r="O140" i="2"/>
  <c r="P140" i="2"/>
  <c r="Q140" i="2"/>
  <c r="O141" i="2"/>
  <c r="P141" i="2"/>
  <c r="Q141" i="2"/>
  <c r="O142" i="2"/>
  <c r="P142" i="2"/>
  <c r="Q142" i="2"/>
  <c r="O143" i="2"/>
  <c r="P143" i="2"/>
  <c r="Q143" i="2"/>
  <c r="O144" i="2"/>
  <c r="P144" i="2"/>
  <c r="Q144" i="2"/>
  <c r="O145" i="2"/>
  <c r="P145" i="2"/>
  <c r="Q145" i="2"/>
  <c r="O146" i="2"/>
  <c r="P146" i="2"/>
  <c r="Q146" i="2"/>
  <c r="O147" i="2"/>
  <c r="P147" i="2"/>
  <c r="Q147" i="2"/>
  <c r="P133" i="2"/>
  <c r="Q133" i="2"/>
  <c r="O133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14" i="2"/>
  <c r="O115" i="2"/>
  <c r="P115" i="2"/>
  <c r="O116" i="2"/>
  <c r="P116" i="2"/>
  <c r="O117" i="2"/>
  <c r="P117" i="2"/>
  <c r="O118" i="2"/>
  <c r="P118" i="2"/>
  <c r="O119" i="2"/>
  <c r="P119" i="2"/>
  <c r="O120" i="2"/>
  <c r="P120" i="2"/>
  <c r="O121" i="2"/>
  <c r="P121" i="2"/>
  <c r="O122" i="2"/>
  <c r="P122" i="2"/>
  <c r="O123" i="2"/>
  <c r="P123" i="2"/>
  <c r="O124" i="2"/>
  <c r="P124" i="2"/>
  <c r="O125" i="2"/>
  <c r="P125" i="2"/>
  <c r="O126" i="2"/>
  <c r="P126" i="2"/>
  <c r="O127" i="2"/>
  <c r="P127" i="2"/>
  <c r="O128" i="2"/>
  <c r="P128" i="2"/>
  <c r="O114" i="2"/>
  <c r="O38" i="2"/>
  <c r="P38" i="2"/>
  <c r="Q38" i="2"/>
  <c r="O39" i="2"/>
  <c r="P39" i="2"/>
  <c r="Q39" i="2"/>
  <c r="O40" i="2"/>
  <c r="P40" i="2"/>
  <c r="Q40" i="2"/>
  <c r="O41" i="2"/>
  <c r="P41" i="2"/>
  <c r="Q41" i="2"/>
  <c r="O42" i="2"/>
  <c r="P42" i="2"/>
  <c r="Q42" i="2"/>
  <c r="O43" i="2"/>
  <c r="P43" i="2"/>
  <c r="Q43" i="2"/>
  <c r="O44" i="2"/>
  <c r="P44" i="2"/>
  <c r="Q44" i="2"/>
  <c r="O45" i="2"/>
  <c r="P45" i="2"/>
  <c r="Q45" i="2"/>
  <c r="O46" i="2"/>
  <c r="P46" i="2"/>
  <c r="Q46" i="2"/>
  <c r="O47" i="2"/>
  <c r="P47" i="2"/>
  <c r="Q47" i="2"/>
  <c r="O48" i="2"/>
  <c r="P48" i="2"/>
  <c r="Q48" i="2"/>
  <c r="O49" i="2"/>
  <c r="P49" i="2"/>
  <c r="Q49" i="2"/>
  <c r="O50" i="2"/>
  <c r="P50" i="2"/>
  <c r="Q50" i="2"/>
  <c r="O51" i="2"/>
  <c r="P51" i="2"/>
  <c r="Q51" i="2"/>
  <c r="O95" i="2"/>
  <c r="P95" i="2"/>
  <c r="Q95" i="2"/>
  <c r="O96" i="2"/>
  <c r="P96" i="2"/>
  <c r="Q96" i="2"/>
  <c r="O97" i="2"/>
  <c r="P97" i="2"/>
  <c r="Q97" i="2"/>
  <c r="O98" i="2"/>
  <c r="P98" i="2"/>
  <c r="Q98" i="2"/>
  <c r="O99" i="2"/>
  <c r="P99" i="2"/>
  <c r="Q99" i="2"/>
  <c r="O100" i="2"/>
  <c r="P100" i="2"/>
  <c r="Q100" i="2"/>
  <c r="O101" i="2"/>
  <c r="P101" i="2"/>
  <c r="Q101" i="2"/>
  <c r="O102" i="2"/>
  <c r="P102" i="2"/>
  <c r="Q102" i="2"/>
  <c r="O103" i="2"/>
  <c r="P103" i="2"/>
  <c r="Q103" i="2"/>
  <c r="O104" i="2"/>
  <c r="P104" i="2"/>
  <c r="Q104" i="2"/>
  <c r="O105" i="2"/>
  <c r="P105" i="2"/>
  <c r="Q105" i="2"/>
  <c r="O106" i="2"/>
  <c r="P106" i="2"/>
  <c r="Q106" i="2"/>
  <c r="O107" i="2"/>
  <c r="P107" i="2"/>
  <c r="Q107" i="2"/>
  <c r="O108" i="2"/>
  <c r="P108" i="2"/>
  <c r="Q108" i="2"/>
  <c r="Q94" i="2"/>
  <c r="O94" i="2"/>
  <c r="P114" i="2"/>
  <c r="P94" i="2"/>
  <c r="I3" i="2"/>
  <c r="U131" i="2"/>
  <c r="O131" i="2"/>
  <c r="U112" i="2"/>
  <c r="U92" i="2"/>
  <c r="O112" i="2"/>
  <c r="O92" i="2"/>
  <c r="W136" i="2"/>
  <c r="V136" i="2"/>
  <c r="U136" i="2"/>
  <c r="W135" i="2"/>
  <c r="V135" i="2"/>
  <c r="U135" i="2"/>
  <c r="W134" i="2"/>
  <c r="V134" i="2"/>
  <c r="U134" i="2"/>
  <c r="W133" i="2"/>
  <c r="V133" i="2"/>
  <c r="U133" i="2"/>
  <c r="W117" i="2"/>
  <c r="V117" i="2"/>
  <c r="U117" i="2"/>
  <c r="W116" i="2"/>
  <c r="V116" i="2"/>
  <c r="U116" i="2"/>
  <c r="W115" i="2"/>
  <c r="V115" i="2"/>
  <c r="U115" i="2"/>
  <c r="W114" i="2"/>
  <c r="V114" i="2"/>
  <c r="U114" i="2"/>
  <c r="W97" i="2"/>
  <c r="V97" i="2"/>
  <c r="U97" i="2"/>
  <c r="W96" i="2"/>
  <c r="V96" i="2"/>
  <c r="U96" i="2"/>
  <c r="W95" i="2"/>
  <c r="V95" i="2"/>
  <c r="U95" i="2"/>
  <c r="W94" i="2"/>
  <c r="V94" i="2"/>
  <c r="U94" i="2"/>
  <c r="T8" i="1"/>
  <c r="T9" i="1"/>
  <c r="T10" i="1"/>
  <c r="U35" i="2"/>
  <c r="W76" i="2"/>
  <c r="W77" i="2"/>
  <c r="W78" i="2"/>
  <c r="U162" i="2"/>
  <c r="V162" i="2"/>
  <c r="W162" i="2"/>
  <c r="U163" i="2"/>
  <c r="V163" i="2"/>
  <c r="W163" i="2"/>
  <c r="U164" i="2"/>
  <c r="V164" i="2"/>
  <c r="W164" i="2"/>
  <c r="U181" i="2"/>
  <c r="V181" i="2"/>
  <c r="W181" i="2"/>
  <c r="U182" i="2"/>
  <c r="V182" i="2"/>
  <c r="W182" i="2"/>
  <c r="U183" i="2"/>
  <c r="V183" i="2"/>
  <c r="W183" i="2"/>
  <c r="U76" i="2"/>
  <c r="V76" i="2"/>
  <c r="U77" i="2"/>
  <c r="V77" i="2"/>
  <c r="U78" i="2"/>
  <c r="V78" i="2"/>
  <c r="U38" i="2"/>
  <c r="V38" i="2"/>
  <c r="W38" i="2"/>
  <c r="U39" i="2"/>
  <c r="V39" i="2"/>
  <c r="W39" i="2"/>
  <c r="U40" i="2"/>
  <c r="V40" i="2"/>
  <c r="W40" i="2"/>
  <c r="U57" i="2"/>
  <c r="V57" i="2"/>
  <c r="W57" i="2"/>
  <c r="U58" i="2"/>
  <c r="V58" i="2"/>
  <c r="W58" i="2"/>
  <c r="U59" i="2"/>
  <c r="V59" i="2"/>
  <c r="W59" i="2"/>
  <c r="W37" i="2"/>
  <c r="U37" i="2"/>
  <c r="V37" i="2"/>
  <c r="U21" i="2"/>
  <c r="V21" i="2"/>
  <c r="W21" i="2"/>
  <c r="U22" i="2"/>
  <c r="V22" i="2"/>
  <c r="W22" i="2"/>
  <c r="U23" i="2"/>
  <c r="V23" i="2"/>
  <c r="W23" i="2"/>
  <c r="U4" i="2"/>
  <c r="V4" i="2"/>
  <c r="W4" i="2"/>
  <c r="U5" i="2"/>
  <c r="V5" i="2"/>
  <c r="W5" i="2"/>
  <c r="U6" i="2"/>
  <c r="V6" i="2"/>
  <c r="W6" i="2"/>
  <c r="W20" i="2"/>
  <c r="V20" i="2"/>
  <c r="U20" i="2"/>
  <c r="U18" i="2"/>
  <c r="O37" i="2"/>
  <c r="P37" i="2"/>
  <c r="O21" i="2"/>
  <c r="P21" i="2"/>
  <c r="O22" i="2"/>
  <c r="P22" i="2"/>
  <c r="Q22" i="2"/>
  <c r="O23" i="2"/>
  <c r="P23" i="2"/>
  <c r="Q23" i="2"/>
  <c r="O24" i="2"/>
  <c r="P24" i="2"/>
  <c r="O25" i="2"/>
  <c r="P25" i="2"/>
  <c r="Q25" i="2"/>
  <c r="O26" i="2"/>
  <c r="P26" i="2"/>
  <c r="O27" i="2"/>
  <c r="P27" i="2"/>
  <c r="O28" i="2"/>
  <c r="P28" i="2"/>
  <c r="O29" i="2"/>
  <c r="P29" i="2"/>
  <c r="O30" i="2"/>
  <c r="P30" i="2"/>
  <c r="O31" i="2"/>
  <c r="P31" i="2"/>
  <c r="Q31" i="2"/>
  <c r="O32" i="2"/>
  <c r="P32" i="2"/>
  <c r="Q32" i="2"/>
  <c r="Q20" i="2"/>
  <c r="P20" i="2"/>
  <c r="O20" i="2"/>
  <c r="O35" i="2"/>
  <c r="O18" i="2"/>
  <c r="O54" i="2"/>
  <c r="W3" i="2"/>
  <c r="Q12" i="1"/>
  <c r="T12" i="1" s="1"/>
  <c r="Q10" i="1"/>
  <c r="Q5" i="1"/>
  <c r="T5" i="1" s="1"/>
  <c r="Q3" i="1"/>
  <c r="T3" i="1" s="1"/>
  <c r="Q4" i="1"/>
  <c r="Q6" i="1"/>
  <c r="Q24" i="2" s="1"/>
  <c r="Q7" i="1"/>
  <c r="T7" i="1" s="1"/>
  <c r="Q8" i="1"/>
  <c r="Q26" i="2" s="1"/>
  <c r="Q9" i="1"/>
  <c r="Q11" i="1"/>
  <c r="T11" i="1" s="1"/>
  <c r="Q13" i="1"/>
  <c r="T13" i="1" s="1"/>
  <c r="Q14" i="1"/>
  <c r="T14" i="1" s="1"/>
  <c r="V180" i="2"/>
  <c r="U180" i="2"/>
  <c r="P194" i="2"/>
  <c r="O194" i="2"/>
  <c r="P193" i="2"/>
  <c r="O193" i="2"/>
  <c r="P192" i="2"/>
  <c r="O192" i="2"/>
  <c r="P191" i="2"/>
  <c r="O191" i="2"/>
  <c r="P190" i="2"/>
  <c r="O190" i="2"/>
  <c r="P189" i="2"/>
  <c r="O189" i="2"/>
  <c r="P188" i="2"/>
  <c r="O188" i="2"/>
  <c r="P187" i="2"/>
  <c r="O187" i="2"/>
  <c r="P186" i="2"/>
  <c r="O186" i="2"/>
  <c r="P185" i="2"/>
  <c r="O185" i="2"/>
  <c r="P184" i="2"/>
  <c r="O184" i="2"/>
  <c r="P183" i="2"/>
  <c r="O183" i="2"/>
  <c r="P182" i="2"/>
  <c r="O182" i="2"/>
  <c r="P181" i="2"/>
  <c r="O181" i="2"/>
  <c r="P180" i="2"/>
  <c r="O180" i="2"/>
  <c r="U178" i="2"/>
  <c r="O178" i="2"/>
  <c r="W161" i="2"/>
  <c r="V161" i="2"/>
  <c r="U161" i="2"/>
  <c r="Q161" i="2"/>
  <c r="P161" i="2"/>
  <c r="O161" i="2"/>
  <c r="U159" i="2"/>
  <c r="O159" i="2"/>
  <c r="Q89" i="2"/>
  <c r="P89" i="2"/>
  <c r="O89" i="2"/>
  <c r="Q88" i="2"/>
  <c r="P88" i="2"/>
  <c r="O88" i="2"/>
  <c r="Q87" i="2"/>
  <c r="P87" i="2"/>
  <c r="O87" i="2"/>
  <c r="Q86" i="2"/>
  <c r="P86" i="2"/>
  <c r="O86" i="2"/>
  <c r="Q85" i="2"/>
  <c r="P85" i="2"/>
  <c r="O85" i="2"/>
  <c r="Q84" i="2"/>
  <c r="P84" i="2"/>
  <c r="O84" i="2"/>
  <c r="Q83" i="2"/>
  <c r="P83" i="2"/>
  <c r="O83" i="2"/>
  <c r="Q82" i="2"/>
  <c r="P82" i="2"/>
  <c r="O82" i="2"/>
  <c r="Q81" i="2"/>
  <c r="P81" i="2"/>
  <c r="O81" i="2"/>
  <c r="Q80" i="2"/>
  <c r="P80" i="2"/>
  <c r="O80" i="2"/>
  <c r="Q79" i="2"/>
  <c r="P79" i="2"/>
  <c r="O79" i="2"/>
  <c r="Q78" i="2"/>
  <c r="P78" i="2"/>
  <c r="O78" i="2"/>
  <c r="Q77" i="2"/>
  <c r="P77" i="2"/>
  <c r="O77" i="2"/>
  <c r="P76" i="2"/>
  <c r="O76" i="2"/>
  <c r="W75" i="2"/>
  <c r="V75" i="2"/>
  <c r="U75" i="2"/>
  <c r="Q75" i="2"/>
  <c r="P75" i="2"/>
  <c r="O75" i="2"/>
  <c r="U73" i="2"/>
  <c r="O73" i="2"/>
  <c r="Q70" i="2"/>
  <c r="P70" i="2"/>
  <c r="O70" i="2"/>
  <c r="Q69" i="2"/>
  <c r="P69" i="2"/>
  <c r="O69" i="2"/>
  <c r="Q68" i="2"/>
  <c r="P68" i="2"/>
  <c r="O68" i="2"/>
  <c r="Q67" i="2"/>
  <c r="P67" i="2"/>
  <c r="O67" i="2"/>
  <c r="Q66" i="2"/>
  <c r="P66" i="2"/>
  <c r="O66" i="2"/>
  <c r="Q65" i="2"/>
  <c r="P65" i="2"/>
  <c r="O65" i="2"/>
  <c r="Q64" i="2"/>
  <c r="P64" i="2"/>
  <c r="O64" i="2"/>
  <c r="Q63" i="2"/>
  <c r="P63" i="2"/>
  <c r="O63" i="2"/>
  <c r="Q62" i="2"/>
  <c r="P62" i="2"/>
  <c r="O62" i="2"/>
  <c r="Q61" i="2"/>
  <c r="P61" i="2"/>
  <c r="O61" i="2"/>
  <c r="Q60" i="2"/>
  <c r="P60" i="2"/>
  <c r="O60" i="2"/>
  <c r="Q59" i="2"/>
  <c r="P59" i="2"/>
  <c r="O59" i="2"/>
  <c r="Q58" i="2"/>
  <c r="P58" i="2"/>
  <c r="O58" i="2"/>
  <c r="Q57" i="2"/>
  <c r="P57" i="2"/>
  <c r="O57" i="2"/>
  <c r="W56" i="2"/>
  <c r="V56" i="2"/>
  <c r="U56" i="2"/>
  <c r="P56" i="2"/>
  <c r="O56" i="2"/>
  <c r="I19" i="2"/>
  <c r="C19" i="2" s="1"/>
  <c r="AL26" i="2"/>
  <c r="AK26" i="2"/>
  <c r="U54" i="2"/>
  <c r="P15" i="2"/>
  <c r="O15" i="2"/>
  <c r="I15" i="2"/>
  <c r="P14" i="2"/>
  <c r="O14" i="2"/>
  <c r="I14" i="2"/>
  <c r="P13" i="2"/>
  <c r="O13" i="2"/>
  <c r="I13" i="2"/>
  <c r="P12" i="2"/>
  <c r="O12" i="2"/>
  <c r="I12" i="2"/>
  <c r="P11" i="2"/>
  <c r="O11" i="2"/>
  <c r="I11" i="2"/>
  <c r="Q10" i="2"/>
  <c r="R10" i="2" s="1"/>
  <c r="P10" i="2"/>
  <c r="O10" i="2"/>
  <c r="I10" i="2"/>
  <c r="Q9" i="2"/>
  <c r="R9" i="2" s="1"/>
  <c r="P9" i="2"/>
  <c r="O9" i="2"/>
  <c r="I9" i="2"/>
  <c r="P8" i="2"/>
  <c r="O8" i="2"/>
  <c r="I8" i="2"/>
  <c r="P7" i="2"/>
  <c r="O7" i="2"/>
  <c r="I7" i="2"/>
  <c r="P6" i="2"/>
  <c r="O6" i="2"/>
  <c r="I6" i="2"/>
  <c r="P5" i="2"/>
  <c r="O5" i="2"/>
  <c r="I5" i="2"/>
  <c r="Q4" i="2"/>
  <c r="P4" i="2"/>
  <c r="O4" i="2"/>
  <c r="I4" i="2"/>
  <c r="V3" i="2"/>
  <c r="U3" i="2"/>
  <c r="P3" i="2"/>
  <c r="O3" i="2"/>
  <c r="U1" i="2"/>
  <c r="O1" i="2"/>
  <c r="Q2" i="1"/>
  <c r="T2" i="1" s="1"/>
  <c r="Q37" i="2" s="1"/>
  <c r="T6" i="1" l="1"/>
  <c r="Q7" i="2" s="1"/>
  <c r="T4" i="1"/>
  <c r="Q5" i="2" s="1"/>
  <c r="Q11" i="2"/>
  <c r="J11" i="2"/>
  <c r="Q13" i="2"/>
  <c r="Q56" i="2"/>
  <c r="Q3" i="2"/>
  <c r="J4" i="2"/>
  <c r="Q183" i="2"/>
  <c r="Q6" i="2"/>
  <c r="J8" i="2"/>
  <c r="Q191" i="2"/>
  <c r="Q14" i="2"/>
  <c r="Q28" i="2"/>
  <c r="Q76" i="2"/>
  <c r="Q29" i="2"/>
  <c r="R4" i="2"/>
  <c r="Q189" i="2"/>
  <c r="Q182" i="2"/>
  <c r="J5" i="2"/>
  <c r="Q190" i="2"/>
  <c r="Q186" i="2"/>
  <c r="J9" i="2"/>
  <c r="Q184" i="2"/>
  <c r="Q188" i="2"/>
  <c r="Q192" i="2"/>
  <c r="AM26" i="2"/>
  <c r="Q180" i="2"/>
  <c r="J19" i="2"/>
  <c r="W180" i="2"/>
  <c r="J7" i="2" l="1"/>
  <c r="J6" i="2"/>
  <c r="J13" i="2"/>
  <c r="Q30" i="2"/>
  <c r="Q181" i="2"/>
  <c r="Q21" i="2"/>
  <c r="J3" i="2"/>
  <c r="Q187" i="2"/>
  <c r="Q27" i="2"/>
  <c r="J10" i="2"/>
  <c r="J12" i="2"/>
  <c r="Q12" i="2"/>
  <c r="Q193" i="2"/>
  <c r="Q194" i="2"/>
  <c r="Q185" i="2"/>
  <c r="Q8" i="2"/>
  <c r="J15" i="2"/>
  <c r="Q15" i="2"/>
  <c r="J14" i="2"/>
  <c r="AJ26" i="2"/>
  <c r="R13" i="2" l="1"/>
  <c r="R7" i="2"/>
  <c r="R11" i="2"/>
  <c r="R15" i="2"/>
  <c r="R3" i="2"/>
  <c r="R5" i="2"/>
  <c r="R12" i="2"/>
  <c r="R6" i="2"/>
  <c r="R8" i="2"/>
  <c r="R14" i="2"/>
  <c r="R16" i="2" l="1"/>
  <c r="R24" i="2" l="1"/>
  <c r="R32" i="2"/>
  <c r="R23" i="2"/>
  <c r="R21" i="2"/>
  <c r="R30" i="2"/>
  <c r="R29" i="2"/>
  <c r="R27" i="2"/>
  <c r="R22" i="2"/>
  <c r="R25" i="2"/>
  <c r="R31" i="2"/>
  <c r="R26" i="2"/>
  <c r="R20" i="2"/>
  <c r="R28" i="2"/>
  <c r="R33" i="2" l="1"/>
  <c r="R43" i="2" l="1"/>
  <c r="R40" i="2"/>
  <c r="R49" i="2"/>
  <c r="R44" i="2"/>
  <c r="R51" i="2"/>
  <c r="R41" i="2"/>
  <c r="R46" i="2"/>
  <c r="R48" i="2"/>
  <c r="R37" i="2"/>
  <c r="R52" i="2" s="1"/>
  <c r="R39" i="2"/>
  <c r="R47" i="2"/>
  <c r="R45" i="2"/>
  <c r="R50" i="2"/>
  <c r="R38" i="2"/>
  <c r="R42" i="2"/>
  <c r="R63" i="2" l="1"/>
  <c r="R60" i="2"/>
  <c r="R65" i="2"/>
  <c r="R59" i="2"/>
  <c r="R64" i="2"/>
  <c r="R66" i="2"/>
  <c r="R58" i="2"/>
  <c r="R68" i="2"/>
  <c r="R62" i="2"/>
  <c r="R56" i="2"/>
  <c r="R67" i="2"/>
  <c r="R70" i="2"/>
  <c r="R61" i="2"/>
  <c r="R57" i="2"/>
  <c r="R69" i="2"/>
  <c r="R71" i="2" l="1"/>
  <c r="E19" i="2"/>
  <c r="D19" i="2"/>
  <c r="R77" i="2" l="1"/>
  <c r="R76" i="2"/>
  <c r="R78" i="2"/>
  <c r="R79" i="2"/>
  <c r="R84" i="2"/>
  <c r="R81" i="2"/>
  <c r="R82" i="2"/>
  <c r="R88" i="2"/>
  <c r="R85" i="2"/>
  <c r="R83" i="2"/>
  <c r="R75" i="2"/>
  <c r="R89" i="2"/>
  <c r="R86" i="2"/>
  <c r="R80" i="2"/>
  <c r="R87" i="2"/>
  <c r="K19" i="2"/>
  <c r="R90" i="2" l="1"/>
  <c r="R108" i="2" l="1"/>
  <c r="R95" i="2"/>
  <c r="R100" i="2"/>
  <c r="R103" i="2"/>
  <c r="R99" i="2"/>
  <c r="R106" i="2"/>
  <c r="R107" i="2"/>
  <c r="R104" i="2"/>
  <c r="R94" i="2"/>
  <c r="R96" i="2"/>
  <c r="R102" i="2"/>
  <c r="R101" i="2"/>
  <c r="R98" i="2"/>
  <c r="R105" i="2"/>
  <c r="R97" i="2"/>
  <c r="R109" i="2" l="1"/>
  <c r="R176" i="2"/>
  <c r="R192" i="2" s="1"/>
  <c r="R116" i="2" l="1"/>
  <c r="R125" i="2"/>
  <c r="R118" i="2"/>
  <c r="R119" i="2"/>
  <c r="R117" i="2"/>
  <c r="R115" i="2"/>
  <c r="R114" i="2"/>
  <c r="R129" i="2" s="1"/>
  <c r="R134" i="2" s="1"/>
  <c r="R128" i="2"/>
  <c r="R120" i="2"/>
  <c r="R127" i="2"/>
  <c r="R124" i="2"/>
  <c r="R121" i="2"/>
  <c r="R140" i="2"/>
  <c r="R122" i="2"/>
  <c r="R126" i="2"/>
  <c r="R123" i="2"/>
  <c r="R183" i="2"/>
  <c r="R188" i="2"/>
  <c r="R185" i="2"/>
  <c r="R189" i="2"/>
  <c r="R194" i="2"/>
  <c r="R186" i="2"/>
  <c r="R193" i="2"/>
  <c r="R187" i="2"/>
  <c r="R182" i="2"/>
  <c r="R184" i="2"/>
  <c r="R191" i="2"/>
  <c r="R180" i="2"/>
  <c r="G3" i="2" s="1"/>
  <c r="R181" i="2"/>
  <c r="R190" i="2"/>
  <c r="R146" i="2" l="1"/>
  <c r="R145" i="2"/>
  <c r="R138" i="2"/>
  <c r="R147" i="2"/>
  <c r="R135" i="2"/>
  <c r="R137" i="2"/>
  <c r="R141" i="2"/>
  <c r="R142" i="2"/>
  <c r="R136" i="2"/>
  <c r="R144" i="2"/>
  <c r="R143" i="2"/>
  <c r="C15" i="2"/>
  <c r="R139" i="2"/>
  <c r="C7" i="2"/>
  <c r="C7" i="4" s="1"/>
  <c r="B8" i="2"/>
  <c r="B3" i="2"/>
  <c r="B3" i="4" s="1"/>
  <c r="C11" i="2"/>
  <c r="B13" i="2"/>
  <c r="B4" i="2"/>
  <c r="B4" i="4" s="1"/>
  <c r="C10" i="2"/>
  <c r="C4" i="2"/>
  <c r="C4" i="4" s="1"/>
  <c r="B12" i="2"/>
  <c r="C3" i="2"/>
  <c r="D3" i="2" s="1"/>
  <c r="C9" i="2"/>
  <c r="B6" i="2"/>
  <c r="B6" i="4" s="1"/>
  <c r="C5" i="2"/>
  <c r="C5" i="4" s="1"/>
  <c r="C12" i="2"/>
  <c r="B5" i="2"/>
  <c r="B5" i="4" s="1"/>
  <c r="C8" i="2"/>
  <c r="B9" i="2"/>
  <c r="B7" i="2"/>
  <c r="B7" i="4" s="1"/>
  <c r="C6" i="2"/>
  <c r="C6" i="4" s="1"/>
  <c r="C13" i="2"/>
  <c r="B11" i="2"/>
  <c r="B10" i="2"/>
  <c r="R195" i="2"/>
  <c r="A16" i="2" s="1"/>
  <c r="X6" i="2" s="1"/>
  <c r="B15" i="2" l="1"/>
  <c r="C14" i="2"/>
  <c r="D14" i="2" s="1"/>
  <c r="B14" i="2"/>
  <c r="R148" i="2"/>
  <c r="E13" i="2"/>
  <c r="K10" i="2" s="1"/>
  <c r="D6" i="2"/>
  <c r="E6" i="4" s="1"/>
  <c r="E9" i="2"/>
  <c r="K6" i="2" s="1"/>
  <c r="C3" i="4"/>
  <c r="D8" i="2"/>
  <c r="D4" i="2"/>
  <c r="E4" i="4" s="1"/>
  <c r="D11" i="2"/>
  <c r="D15" i="2"/>
  <c r="D10" i="2"/>
  <c r="E7" i="2"/>
  <c r="D7" i="2"/>
  <c r="E7" i="4" s="1"/>
  <c r="E6" i="2"/>
  <c r="E10" i="2"/>
  <c r="K9" i="2" s="1"/>
  <c r="E15" i="2"/>
  <c r="D13" i="2"/>
  <c r="E8" i="2"/>
  <c r="K8" i="2" s="1"/>
  <c r="E11" i="2"/>
  <c r="K3" i="2" s="1"/>
  <c r="X4" i="2"/>
  <c r="E4" i="2"/>
  <c r="D12" i="2"/>
  <c r="E12" i="2"/>
  <c r="K4" i="2" s="1"/>
  <c r="E3" i="4"/>
  <c r="X3" i="2"/>
  <c r="D5" i="2"/>
  <c r="E5" i="4" s="1"/>
  <c r="E5" i="2"/>
  <c r="D9" i="2"/>
  <c r="X5" i="2"/>
  <c r="K15" i="2" l="1"/>
  <c r="E14" i="2"/>
  <c r="K14" i="2" s="1"/>
  <c r="K5" i="2"/>
  <c r="K13" i="2"/>
  <c r="K12" i="2"/>
  <c r="K11" i="2"/>
  <c r="K7" i="2"/>
  <c r="X7" i="2"/>
  <c r="X20" i="2" l="1"/>
  <c r="X22" i="2"/>
  <c r="X23" i="2"/>
  <c r="X21" i="2"/>
  <c r="X24" i="2" l="1"/>
  <c r="X40" i="2" l="1"/>
  <c r="X39" i="2"/>
  <c r="X37" i="2"/>
  <c r="X38" i="2"/>
  <c r="X41" i="2" l="1"/>
  <c r="X59" i="2" l="1"/>
  <c r="X58" i="2"/>
  <c r="X56" i="2"/>
  <c r="X57" i="2"/>
  <c r="X60" i="2" l="1"/>
  <c r="X135" i="2" l="1"/>
  <c r="X134" i="2"/>
  <c r="X136" i="2"/>
  <c r="X133" i="2"/>
  <c r="X114" i="2"/>
  <c r="X116" i="2"/>
  <c r="X117" i="2"/>
  <c r="X115" i="2"/>
  <c r="X76" i="2"/>
  <c r="X95" i="2"/>
  <c r="X97" i="2"/>
  <c r="X94" i="2"/>
  <c r="X96" i="2"/>
  <c r="X78" i="2"/>
  <c r="X75" i="2"/>
  <c r="X77" i="2"/>
  <c r="X137" i="2" l="1"/>
  <c r="X118" i="2"/>
  <c r="X98" i="2"/>
  <c r="X79" i="2"/>
  <c r="X161" i="2" s="1"/>
  <c r="X164" i="2" l="1"/>
  <c r="X162" i="2"/>
  <c r="X163" i="2"/>
  <c r="X165" i="2" l="1"/>
  <c r="A20" i="2" s="1"/>
  <c r="X183" i="2" l="1"/>
  <c r="X182" i="2"/>
  <c r="X181" i="2"/>
  <c r="X180" i="2"/>
  <c r="X184" i="2" l="1"/>
</calcChain>
</file>

<file path=xl/sharedStrings.xml><?xml version="1.0" encoding="utf-8"?>
<sst xmlns="http://schemas.openxmlformats.org/spreadsheetml/2006/main" count="185" uniqueCount="64">
  <si>
    <t>No</t>
  </si>
  <si>
    <t>チーム名</t>
  </si>
  <si>
    <t>Goal</t>
  </si>
  <si>
    <t>完走可否</t>
  </si>
  <si>
    <t>所用時間</t>
  </si>
  <si>
    <t>総計</t>
  </si>
  <si>
    <t>DNS</t>
  </si>
  <si>
    <t>DNF</t>
  </si>
  <si>
    <t>完全完走</t>
  </si>
  <si>
    <t>順位</t>
  </si>
  <si>
    <t>備考</t>
  </si>
  <si>
    <t>オープンカテゴリー</t>
  </si>
  <si>
    <t>TA3</t>
    <phoneticPr fontId="4"/>
  </si>
  <si>
    <t>ちーむとりけも</t>
    <phoneticPr fontId="4"/>
  </si>
  <si>
    <t>備考</t>
    <rPh sb="0" eb="2">
      <t>ビコウ</t>
    </rPh>
    <phoneticPr fontId="4"/>
  </si>
  <si>
    <t>ボーナス</t>
    <phoneticPr fontId="4"/>
  </si>
  <si>
    <t>ペナルティ</t>
    <phoneticPr fontId="4"/>
  </si>
  <si>
    <t>Team Explorers</t>
    <phoneticPr fontId="4"/>
  </si>
  <si>
    <t>スパルタン筋肉</t>
    <phoneticPr fontId="4"/>
  </si>
  <si>
    <t>タカチャンズ</t>
    <phoneticPr fontId="4"/>
  </si>
  <si>
    <t>B-けもの道</t>
    <phoneticPr fontId="4"/>
  </si>
  <si>
    <t>日本縦走計画</t>
    <rPh sb="0" eb="2">
      <t>ニホン</t>
    </rPh>
    <rPh sb="2" eb="4">
      <t>ジュウソウ</t>
    </rPh>
    <rPh sb="4" eb="6">
      <t>ケイカク</t>
    </rPh>
    <phoneticPr fontId="4"/>
  </si>
  <si>
    <t>空飛ぶサウナ、ニセコから</t>
    <phoneticPr fontId="4"/>
  </si>
  <si>
    <t>ＥＫスイエー部</t>
    <phoneticPr fontId="4"/>
  </si>
  <si>
    <t>SleepingSheep</t>
    <phoneticPr fontId="4"/>
  </si>
  <si>
    <t>Team TOR</t>
    <phoneticPr fontId="4"/>
  </si>
  <si>
    <t>Ponちゃんズ！</t>
    <phoneticPr fontId="4"/>
  </si>
  <si>
    <t>ブラックロッカーズ</t>
    <phoneticPr fontId="4"/>
  </si>
  <si>
    <t>TEAM FEEL</t>
    <phoneticPr fontId="4"/>
  </si>
  <si>
    <t>スタート</t>
    <phoneticPr fontId="4"/>
  </si>
  <si>
    <t>TA1</t>
    <phoneticPr fontId="4"/>
  </si>
  <si>
    <t>TA2</t>
    <phoneticPr fontId="4"/>
  </si>
  <si>
    <t>TA4</t>
    <phoneticPr fontId="4"/>
  </si>
  <si>
    <t>TA3 OUT</t>
    <phoneticPr fontId="4"/>
  </si>
  <si>
    <t>TC2</t>
    <phoneticPr fontId="4"/>
  </si>
  <si>
    <t>CP1</t>
    <phoneticPr fontId="4"/>
  </si>
  <si>
    <t>CP2</t>
    <phoneticPr fontId="4"/>
  </si>
  <si>
    <t>CPABCD,CP1</t>
    <phoneticPr fontId="4"/>
  </si>
  <si>
    <t>CP8</t>
    <phoneticPr fontId="4"/>
  </si>
  <si>
    <t>CP9</t>
    <phoneticPr fontId="4"/>
  </si>
  <si>
    <t>CP7</t>
    <phoneticPr fontId="4"/>
  </si>
  <si>
    <t>CP4</t>
  </si>
  <si>
    <t>CP4</t>
    <phoneticPr fontId="4"/>
  </si>
  <si>
    <t>CP10</t>
    <phoneticPr fontId="4"/>
  </si>
  <si>
    <t>CP11</t>
    <phoneticPr fontId="4"/>
  </si>
  <si>
    <t>CP12</t>
    <phoneticPr fontId="4"/>
  </si>
  <si>
    <t>CP13</t>
    <phoneticPr fontId="4"/>
  </si>
  <si>
    <t>CP5</t>
  </si>
  <si>
    <t>CP5</t>
    <phoneticPr fontId="4"/>
  </si>
  <si>
    <t>TA3</t>
  </si>
  <si>
    <t>CP6</t>
  </si>
  <si>
    <t>CP6</t>
    <phoneticPr fontId="4"/>
  </si>
  <si>
    <t>落とし物</t>
    <rPh sb="0" eb="1">
      <t>オ</t>
    </rPh>
    <rPh sb="3" eb="4">
      <t>モノ</t>
    </rPh>
    <phoneticPr fontId="4"/>
  </si>
  <si>
    <t>内容</t>
    <rPh sb="0" eb="2">
      <t>ナイヨウ</t>
    </rPh>
    <phoneticPr fontId="4"/>
  </si>
  <si>
    <t>完全完走</t>
    <rPh sb="0" eb="4">
      <t>カンゼンカンソウ</t>
    </rPh>
    <phoneticPr fontId="4"/>
  </si>
  <si>
    <t>日本縦走計画</t>
  </si>
  <si>
    <t>タカチャンズ</t>
  </si>
  <si>
    <t>TEAM FEEL</t>
  </si>
  <si>
    <t>空飛ぶサウナ、ニセコから</t>
  </si>
  <si>
    <t>Team Explorers</t>
  </si>
  <si>
    <t>ちーむとりけも</t>
  </si>
  <si>
    <t>ＥＫスイエー部</t>
  </si>
  <si>
    <t>ブラックロッカーズ</t>
  </si>
  <si>
    <t>所要時間</t>
    <rPh sb="0" eb="4">
      <t>ショヨウジカン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</si>
</sst>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400]h:mm:ss\ AM/PM"/>
    <numFmt numFmtId="177" formatCode="0_);[Red]\(0\)"/>
  </numFmts>
  <fonts count="8">
    <font>
      <sz val="11"/>
      <color rgb="FF000000"/>
      <name val="MS PGothic"/>
    </font>
    <font>
      <sz val="11"/>
      <name val="MS PGothic"/>
      <family val="3"/>
      <charset val="128"/>
    </font>
    <font>
      <sz val="11"/>
      <name val="MS PGothic"/>
      <family val="3"/>
      <charset val="128"/>
    </font>
    <font>
      <sz val="11"/>
      <color rgb="FF000000"/>
      <name val="MS PGothic"/>
      <family val="3"/>
      <charset val="128"/>
    </font>
    <font>
      <sz val="6"/>
      <name val="ＭＳ Ｐゴシック"/>
      <family val="3"/>
      <charset val="128"/>
    </font>
    <font>
      <sz val="14"/>
      <color rgb="FF000000"/>
      <name val="MS PGothic"/>
      <family val="3"/>
      <charset val="128"/>
    </font>
    <font>
      <sz val="14"/>
      <color rgb="FF000000"/>
      <name val="MS PGothic"/>
      <family val="3"/>
    </font>
    <font>
      <sz val="14"/>
      <name val="MS PGothic"/>
      <family val="3"/>
    </font>
  </fonts>
  <fills count="14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BFBFBF"/>
        <bgColor rgb="FFBFBFBF"/>
      </patternFill>
    </fill>
    <fill>
      <patternFill patternType="solid">
        <fgColor rgb="FF8DB3E2"/>
        <bgColor rgb="FF8DB3E2"/>
      </patternFill>
    </fill>
    <fill>
      <patternFill patternType="solid">
        <fgColor rgb="FFFABF8F"/>
        <bgColor rgb="FFFABF8F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C000"/>
      </patternFill>
    </fill>
    <fill>
      <patternFill patternType="solid">
        <fgColor theme="0" tint="-0.249977111117893"/>
        <bgColor rgb="FF8DB3E2"/>
      </patternFill>
    </fill>
    <fill>
      <patternFill patternType="solid">
        <fgColor theme="0" tint="-0.249977111117893"/>
        <bgColor rgb="FFFABF8F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 tint="-0.249977111117893"/>
        <bgColor rgb="FF92D050"/>
      </patternFill>
    </fill>
    <fill>
      <patternFill patternType="solid">
        <fgColor theme="0" tint="-0.249977111117893"/>
        <bgColor rgb="FFFFC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 applyFont="1" applyAlignment="1">
      <alignment vertical="center"/>
    </xf>
    <xf numFmtId="20" fontId="0" fillId="0" borderId="1" xfId="0" applyNumberFormat="1" applyFont="1" applyBorder="1" applyAlignment="1">
      <alignment horizontal="center" vertical="center" wrapText="1"/>
    </xf>
    <xf numFmtId="20" fontId="0" fillId="0" borderId="5" xfId="0" applyNumberFormat="1" applyFont="1" applyBorder="1" applyAlignment="1">
      <alignment vertical="center"/>
    </xf>
    <xf numFmtId="20" fontId="0" fillId="0" borderId="4" xfId="0" applyNumberFormat="1" applyFont="1" applyBorder="1" applyAlignment="1">
      <alignment vertical="center"/>
    </xf>
    <xf numFmtId="176" fontId="0" fillId="0" borderId="4" xfId="0" applyNumberFormat="1" applyFont="1" applyBorder="1" applyAlignment="1">
      <alignment vertical="center"/>
    </xf>
    <xf numFmtId="0" fontId="0" fillId="0" borderId="4" xfId="0" applyFont="1" applyBorder="1" applyAlignment="1">
      <alignment vertical="center"/>
    </xf>
    <xf numFmtId="2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20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177" fontId="0" fillId="0" borderId="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6" xfId="0" applyFont="1" applyBorder="1" applyAlignment="1">
      <alignment vertical="center"/>
    </xf>
    <xf numFmtId="0" fontId="0" fillId="0" borderId="15" xfId="0" applyFont="1" applyBorder="1" applyAlignment="1">
      <alignment horizontal="center" vertical="center"/>
    </xf>
    <xf numFmtId="0" fontId="0" fillId="0" borderId="15" xfId="0" applyFont="1" applyBorder="1" applyAlignment="1">
      <alignment vertical="center"/>
    </xf>
    <xf numFmtId="20" fontId="0" fillId="0" borderId="15" xfId="0" applyNumberFormat="1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176" fontId="0" fillId="0" borderId="5" xfId="0" applyNumberFormat="1" applyFont="1" applyBorder="1" applyAlignment="1">
      <alignment vertical="center"/>
    </xf>
    <xf numFmtId="0" fontId="0" fillId="0" borderId="18" xfId="0" applyFont="1" applyBorder="1" applyAlignment="1">
      <alignment horizontal="center" vertical="center"/>
    </xf>
    <xf numFmtId="0" fontId="0" fillId="0" borderId="18" xfId="0" applyFont="1" applyBorder="1" applyAlignment="1">
      <alignment vertical="center"/>
    </xf>
    <xf numFmtId="20" fontId="0" fillId="0" borderId="18" xfId="0" applyNumberFormat="1" applyFont="1" applyBorder="1" applyAlignment="1">
      <alignment vertical="center"/>
    </xf>
    <xf numFmtId="0" fontId="0" fillId="0" borderId="17" xfId="0" applyFont="1" applyBorder="1" applyAlignment="1">
      <alignment horizontal="center" vertical="center" wrapText="1"/>
    </xf>
    <xf numFmtId="20" fontId="0" fillId="0" borderId="17" xfId="0" applyNumberFormat="1" applyFont="1" applyBorder="1" applyAlignment="1">
      <alignment horizontal="center" vertical="center" wrapText="1"/>
    </xf>
    <xf numFmtId="176" fontId="0" fillId="0" borderId="0" xfId="0" applyNumberFormat="1" applyFont="1" applyAlignment="1">
      <alignment vertical="center"/>
    </xf>
    <xf numFmtId="20" fontId="5" fillId="0" borderId="0" xfId="0" applyNumberFormat="1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2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1" fontId="6" fillId="0" borderId="1" xfId="0" applyNumberFormat="1" applyFont="1" applyBorder="1" applyAlignment="1">
      <alignment horizontal="center" vertical="center" wrapText="1"/>
    </xf>
    <xf numFmtId="20" fontId="7" fillId="3" borderId="1" xfId="0" applyNumberFormat="1" applyFont="1" applyFill="1" applyBorder="1" applyAlignment="1">
      <alignment horizontal="center" vertical="center" wrapText="1"/>
    </xf>
    <xf numFmtId="20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center"/>
    </xf>
    <xf numFmtId="176" fontId="6" fillId="4" borderId="3" xfId="0" applyNumberFormat="1" applyFont="1" applyFill="1" applyBorder="1" applyAlignment="1">
      <alignment vertical="center"/>
    </xf>
    <xf numFmtId="176" fontId="6" fillId="4" borderId="4" xfId="0" applyNumberFormat="1" applyFont="1" applyFill="1" applyBorder="1" applyAlignment="1">
      <alignment vertical="center"/>
    </xf>
    <xf numFmtId="21" fontId="6" fillId="4" borderId="3" xfId="0" applyNumberFormat="1" applyFont="1" applyFill="1" applyBorder="1" applyAlignment="1">
      <alignment vertical="center"/>
    </xf>
    <xf numFmtId="176" fontId="7" fillId="9" borderId="4" xfId="0" applyNumberFormat="1" applyFont="1" applyFill="1" applyBorder="1" applyAlignment="1">
      <alignment vertical="center"/>
    </xf>
    <xf numFmtId="20" fontId="6" fillId="4" borderId="3" xfId="0" applyNumberFormat="1" applyFont="1" applyFill="1" applyBorder="1" applyAlignment="1">
      <alignment vertical="center"/>
    </xf>
    <xf numFmtId="0" fontId="6" fillId="4" borderId="3" xfId="0" applyFont="1" applyFill="1" applyBorder="1" applyAlignment="1">
      <alignment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left" vertical="center"/>
    </xf>
    <xf numFmtId="176" fontId="6" fillId="5" borderId="3" xfId="0" applyNumberFormat="1" applyFont="1" applyFill="1" applyBorder="1" applyAlignment="1">
      <alignment vertical="center"/>
    </xf>
    <xf numFmtId="176" fontId="6" fillId="5" borderId="4" xfId="0" applyNumberFormat="1" applyFont="1" applyFill="1" applyBorder="1" applyAlignment="1">
      <alignment vertical="center"/>
    </xf>
    <xf numFmtId="21" fontId="6" fillId="5" borderId="4" xfId="0" applyNumberFormat="1" applyFont="1" applyFill="1" applyBorder="1" applyAlignment="1">
      <alignment vertical="center"/>
    </xf>
    <xf numFmtId="176" fontId="7" fillId="10" borderId="4" xfId="0" applyNumberFormat="1" applyFont="1" applyFill="1" applyBorder="1" applyAlignment="1">
      <alignment vertical="center"/>
    </xf>
    <xf numFmtId="20" fontId="6" fillId="5" borderId="4" xfId="0" applyNumberFormat="1" applyFont="1" applyFill="1" applyBorder="1" applyAlignment="1">
      <alignment vertical="center"/>
    </xf>
    <xf numFmtId="0" fontId="6" fillId="5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176" fontId="6" fillId="0" borderId="5" xfId="0" applyNumberFormat="1" applyFont="1" applyBorder="1" applyAlignment="1">
      <alignment vertical="center"/>
    </xf>
    <xf numFmtId="176" fontId="6" fillId="0" borderId="4" xfId="0" applyNumberFormat="1" applyFont="1" applyBorder="1" applyAlignment="1">
      <alignment vertical="center"/>
    </xf>
    <xf numFmtId="21" fontId="6" fillId="0" borderId="4" xfId="0" applyNumberFormat="1" applyFont="1" applyBorder="1" applyAlignment="1">
      <alignment vertical="center"/>
    </xf>
    <xf numFmtId="176" fontId="7" fillId="11" borderId="4" xfId="0" applyNumberFormat="1" applyFont="1" applyFill="1" applyBorder="1" applyAlignment="1">
      <alignment vertical="center"/>
    </xf>
    <xf numFmtId="20" fontId="6" fillId="0" borderId="4" xfId="0" applyNumberFormat="1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vertical="center"/>
    </xf>
    <xf numFmtId="176" fontId="6" fillId="6" borderId="3" xfId="0" applyNumberFormat="1" applyFont="1" applyFill="1" applyBorder="1" applyAlignment="1">
      <alignment vertical="center"/>
    </xf>
    <xf numFmtId="176" fontId="6" fillId="6" borderId="4" xfId="0" applyNumberFormat="1" applyFont="1" applyFill="1" applyBorder="1" applyAlignment="1">
      <alignment vertical="center"/>
    </xf>
    <xf numFmtId="21" fontId="6" fillId="6" borderId="4" xfId="0" applyNumberFormat="1" applyFont="1" applyFill="1" applyBorder="1" applyAlignment="1">
      <alignment vertical="center"/>
    </xf>
    <xf numFmtId="176" fontId="7" fillId="12" borderId="4" xfId="0" applyNumberFormat="1" applyFont="1" applyFill="1" applyBorder="1" applyAlignment="1">
      <alignment vertical="center"/>
    </xf>
    <xf numFmtId="20" fontId="6" fillId="6" borderId="4" xfId="0" applyNumberFormat="1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176" fontId="6" fillId="7" borderId="4" xfId="0" applyNumberFormat="1" applyFont="1" applyFill="1" applyBorder="1" applyAlignment="1">
      <alignment vertical="center"/>
    </xf>
    <xf numFmtId="0" fontId="6" fillId="8" borderId="4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left" vertical="center"/>
    </xf>
    <xf numFmtId="176" fontId="6" fillId="8" borderId="3" xfId="0" applyNumberFormat="1" applyFont="1" applyFill="1" applyBorder="1" applyAlignment="1">
      <alignment vertical="center"/>
    </xf>
    <xf numFmtId="176" fontId="6" fillId="8" borderId="4" xfId="0" applyNumberFormat="1" applyFont="1" applyFill="1" applyBorder="1" applyAlignment="1">
      <alignment vertical="center"/>
    </xf>
    <xf numFmtId="21" fontId="6" fillId="8" borderId="4" xfId="0" applyNumberFormat="1" applyFont="1" applyFill="1" applyBorder="1" applyAlignment="1">
      <alignment vertical="center"/>
    </xf>
    <xf numFmtId="176" fontId="7" fillId="13" borderId="4" xfId="0" applyNumberFormat="1" applyFont="1" applyFill="1" applyBorder="1" applyAlignment="1">
      <alignment vertical="center"/>
    </xf>
    <xf numFmtId="20" fontId="6" fillId="8" borderId="4" xfId="0" applyNumberFormat="1" applyFont="1" applyFill="1" applyBorder="1" applyAlignment="1">
      <alignment vertical="center"/>
    </xf>
    <xf numFmtId="0" fontId="6" fillId="8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left" vertical="center"/>
    </xf>
    <xf numFmtId="176" fontId="6" fillId="6" borderId="6" xfId="0" applyNumberFormat="1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 wrapText="1"/>
    </xf>
    <xf numFmtId="0" fontId="7" fillId="6" borderId="4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vertical="center" wrapText="1"/>
    </xf>
    <xf numFmtId="0" fontId="7" fillId="8" borderId="4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left" vertical="center"/>
    </xf>
    <xf numFmtId="176" fontId="6" fillId="0" borderId="19" xfId="0" applyNumberFormat="1" applyFont="1" applyFill="1" applyBorder="1" applyAlignment="1">
      <alignment vertical="center"/>
    </xf>
    <xf numFmtId="20" fontId="7" fillId="7" borderId="6" xfId="0" applyNumberFormat="1" applyFont="1" applyFill="1" applyBorder="1" applyAlignment="1">
      <alignment vertical="center"/>
    </xf>
    <xf numFmtId="20" fontId="7" fillId="3" borderId="6" xfId="0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 wrapText="1"/>
    </xf>
    <xf numFmtId="176" fontId="6" fillId="0" borderId="6" xfId="0" applyNumberFormat="1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21" fontId="6" fillId="0" borderId="0" xfId="0" applyNumberFormat="1" applyFont="1" applyAlignment="1">
      <alignment vertical="center"/>
    </xf>
    <xf numFmtId="20" fontId="7" fillId="7" borderId="7" xfId="0" applyNumberFormat="1" applyFont="1" applyFill="1" applyBorder="1" applyAlignment="1">
      <alignment vertical="center"/>
    </xf>
    <xf numFmtId="20" fontId="7" fillId="7" borderId="14" xfId="0" applyNumberFormat="1" applyFont="1" applyFill="1" applyBorder="1" applyAlignment="1">
      <alignment vertical="center"/>
    </xf>
    <xf numFmtId="20" fontId="7" fillId="7" borderId="8" xfId="0" applyNumberFormat="1" applyFont="1" applyFill="1" applyBorder="1" applyAlignment="1">
      <alignment vertical="center"/>
    </xf>
    <xf numFmtId="20" fontId="7" fillId="7" borderId="9" xfId="0" applyNumberFormat="1" applyFont="1" applyFill="1" applyBorder="1" applyAlignment="1">
      <alignment vertical="center"/>
    </xf>
    <xf numFmtId="20" fontId="7" fillId="7" borderId="10" xfId="0" applyNumberFormat="1" applyFont="1" applyFill="1" applyBorder="1" applyAlignment="1">
      <alignment vertical="center"/>
    </xf>
    <xf numFmtId="176" fontId="6" fillId="4" borderId="5" xfId="0" applyNumberFormat="1" applyFont="1" applyFill="1" applyBorder="1" applyAlignment="1">
      <alignment vertical="center"/>
    </xf>
    <xf numFmtId="176" fontId="6" fillId="5" borderId="5" xfId="0" applyNumberFormat="1" applyFont="1" applyFill="1" applyBorder="1" applyAlignment="1">
      <alignment vertical="center"/>
    </xf>
    <xf numFmtId="176" fontId="6" fillId="6" borderId="5" xfId="0" applyNumberFormat="1" applyFont="1" applyFill="1" applyBorder="1" applyAlignment="1">
      <alignment vertical="center"/>
    </xf>
    <xf numFmtId="176" fontId="6" fillId="8" borderId="5" xfId="0" applyNumberFormat="1" applyFont="1" applyFill="1" applyBorder="1" applyAlignment="1">
      <alignment vertical="center"/>
    </xf>
    <xf numFmtId="176" fontId="0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vertical="center"/>
    </xf>
    <xf numFmtId="20" fontId="0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8"/>
  <sheetViews>
    <sheetView workbookViewId="0">
      <pane xSplit="2" topLeftCell="G1" activePane="topRight" state="frozen"/>
      <selection pane="topRight" activeCell="P14" sqref="P14"/>
    </sheetView>
  </sheetViews>
  <sheetFormatPr defaultColWidth="12.59765625" defaultRowHeight="15" customHeight="1"/>
  <cols>
    <col min="1" max="1" width="3.73046875" style="36" bestFit="1" customWidth="1"/>
    <col min="2" max="2" width="29.3984375" style="36" bestFit="1" customWidth="1"/>
    <col min="3" max="4" width="8.59765625" style="36" bestFit="1" customWidth="1"/>
    <col min="5" max="7" width="9.86328125" style="36" bestFit="1" customWidth="1"/>
    <col min="8" max="8" width="9.86328125" style="36" customWidth="1"/>
    <col min="9" max="9" width="7.86328125" style="36" customWidth="1"/>
    <col min="10" max="10" width="9.46484375" style="36" hidden="1" customWidth="1"/>
    <col min="11" max="13" width="7.86328125" style="36" hidden="1" customWidth="1"/>
    <col min="14" max="14" width="7.86328125" style="36" customWidth="1"/>
    <col min="15" max="15" width="9.86328125" style="36" bestFit="1" customWidth="1"/>
    <col min="16" max="16" width="11.59765625" style="36" customWidth="1"/>
    <col min="17" max="17" width="12.86328125" style="36" customWidth="1"/>
    <col min="18" max="18" width="13.3984375" style="36" customWidth="1"/>
    <col min="19" max="19" width="12.59765625" style="36" customWidth="1"/>
    <col min="20" max="20" width="12.73046875" style="36" customWidth="1"/>
    <col min="21" max="21" width="32.73046875" style="36" bestFit="1" customWidth="1"/>
    <col min="22" max="16384" width="12.59765625" style="36"/>
  </cols>
  <sheetData>
    <row r="1" spans="1:21" ht="13.5" customHeight="1" thickBot="1">
      <c r="A1" s="29"/>
      <c r="B1" s="30" t="s">
        <v>1</v>
      </c>
      <c r="C1" s="31" t="s">
        <v>29</v>
      </c>
      <c r="D1" s="32" t="s">
        <v>30</v>
      </c>
      <c r="E1" s="32" t="s">
        <v>34</v>
      </c>
      <c r="F1" s="32" t="s">
        <v>31</v>
      </c>
      <c r="G1" s="32" t="s">
        <v>12</v>
      </c>
      <c r="H1" s="32" t="s">
        <v>38</v>
      </c>
      <c r="I1" s="33" t="s">
        <v>32</v>
      </c>
      <c r="J1" s="33" t="s">
        <v>33</v>
      </c>
      <c r="K1" s="33"/>
      <c r="L1" s="33"/>
      <c r="M1" s="33"/>
      <c r="N1" s="33" t="s">
        <v>39</v>
      </c>
      <c r="O1" s="31" t="s">
        <v>2</v>
      </c>
      <c r="P1" s="33" t="s">
        <v>3</v>
      </c>
      <c r="Q1" s="34" t="s">
        <v>4</v>
      </c>
      <c r="R1" s="31" t="s">
        <v>15</v>
      </c>
      <c r="S1" s="31" t="s">
        <v>16</v>
      </c>
      <c r="T1" s="34" t="s">
        <v>5</v>
      </c>
      <c r="U1" s="35" t="s">
        <v>14</v>
      </c>
    </row>
    <row r="2" spans="1:21" ht="15.75" customHeight="1" thickTop="1">
      <c r="A2" s="37">
        <v>1</v>
      </c>
      <c r="B2" s="38" t="s">
        <v>17</v>
      </c>
      <c r="C2" s="39">
        <v>0.375</v>
      </c>
      <c r="D2" s="39">
        <v>0.38909722222222221</v>
      </c>
      <c r="E2" s="102">
        <v>0.42083333333333334</v>
      </c>
      <c r="F2" s="40">
        <v>0.44365740740740739</v>
      </c>
      <c r="G2" s="39"/>
      <c r="H2" s="102"/>
      <c r="I2" s="39"/>
      <c r="J2" s="39"/>
      <c r="K2" s="39"/>
      <c r="L2" s="39"/>
      <c r="M2" s="39"/>
      <c r="N2" s="102"/>
      <c r="O2" s="40">
        <v>0.70371527777777787</v>
      </c>
      <c r="P2" s="41" t="s">
        <v>50</v>
      </c>
      <c r="Q2" s="42">
        <f t="shared" ref="Q2:Q14" si="0">SUM(O2-C2)</f>
        <v>0.32871527777777787</v>
      </c>
      <c r="R2" s="39"/>
      <c r="S2" s="43"/>
      <c r="T2" s="42">
        <f>Q2-R2+S2</f>
        <v>0.32871527777777787</v>
      </c>
      <c r="U2" s="44"/>
    </row>
    <row r="3" spans="1:21" ht="15.75" customHeight="1">
      <c r="A3" s="45">
        <v>2</v>
      </c>
      <c r="B3" s="46" t="s">
        <v>13</v>
      </c>
      <c r="C3" s="47">
        <v>0.375</v>
      </c>
      <c r="D3" s="47">
        <v>0.38950231481481484</v>
      </c>
      <c r="E3" s="103">
        <v>0.42430555555555555</v>
      </c>
      <c r="F3" s="48">
        <v>0.4488773148148148</v>
      </c>
      <c r="G3" s="48"/>
      <c r="H3" s="48"/>
      <c r="I3" s="48"/>
      <c r="J3" s="48"/>
      <c r="K3" s="48"/>
      <c r="L3" s="48"/>
      <c r="M3" s="48"/>
      <c r="N3" s="48"/>
      <c r="O3" s="48">
        <v>0.70619212962962974</v>
      </c>
      <c r="P3" s="49" t="s">
        <v>50</v>
      </c>
      <c r="Q3" s="50">
        <f t="shared" si="0"/>
        <v>0.33119212962962974</v>
      </c>
      <c r="R3" s="48"/>
      <c r="S3" s="51">
        <v>8.3333333333333329E-2</v>
      </c>
      <c r="T3" s="42">
        <f t="shared" ref="T3:T14" si="1">Q3-R3+S3</f>
        <v>0.41452546296296305</v>
      </c>
      <c r="U3" s="52" t="s">
        <v>35</v>
      </c>
    </row>
    <row r="4" spans="1:21" ht="15.75" customHeight="1">
      <c r="A4" s="53">
        <v>3</v>
      </c>
      <c r="B4" s="54" t="s">
        <v>18</v>
      </c>
      <c r="C4" s="55">
        <v>0.375</v>
      </c>
      <c r="D4" s="55">
        <v>0.38483796296296297</v>
      </c>
      <c r="E4" s="55">
        <v>0.40347222222222223</v>
      </c>
      <c r="F4" s="56">
        <v>0.42282407407407407</v>
      </c>
      <c r="G4" s="56">
        <v>0.56637731481481479</v>
      </c>
      <c r="H4" s="56"/>
      <c r="I4" s="56"/>
      <c r="J4" s="56"/>
      <c r="K4" s="56"/>
      <c r="L4" s="56"/>
      <c r="M4" s="56"/>
      <c r="N4" s="56"/>
      <c r="O4" s="56">
        <v>0.64265046296296291</v>
      </c>
      <c r="P4" s="57" t="s">
        <v>8</v>
      </c>
      <c r="Q4" s="58">
        <f t="shared" si="0"/>
        <v>0.26765046296296291</v>
      </c>
      <c r="R4" s="56"/>
      <c r="S4" s="59">
        <v>2.0833333333333332E-2</v>
      </c>
      <c r="T4" s="42">
        <f t="shared" si="1"/>
        <v>0.28848379629629622</v>
      </c>
      <c r="U4" s="60" t="s">
        <v>52</v>
      </c>
    </row>
    <row r="5" spans="1:21" ht="15.75" customHeight="1">
      <c r="A5" s="61">
        <v>4</v>
      </c>
      <c r="B5" s="62" t="s">
        <v>19</v>
      </c>
      <c r="C5" s="63">
        <v>0.375</v>
      </c>
      <c r="D5" s="63">
        <v>0.38643518518518521</v>
      </c>
      <c r="E5" s="104">
        <v>0.40763888888888888</v>
      </c>
      <c r="F5" s="64">
        <v>0.42453703703703699</v>
      </c>
      <c r="G5" s="64"/>
      <c r="H5" s="64"/>
      <c r="I5" s="64"/>
      <c r="J5" s="64"/>
      <c r="K5" s="64"/>
      <c r="L5" s="64"/>
      <c r="M5" s="64"/>
      <c r="N5" s="64"/>
      <c r="O5" s="64">
        <v>0.67774305555555558</v>
      </c>
      <c r="P5" s="65" t="s">
        <v>49</v>
      </c>
      <c r="Q5" s="66">
        <f t="shared" si="0"/>
        <v>0.30274305555555558</v>
      </c>
      <c r="R5" s="64"/>
      <c r="S5" s="67">
        <v>2.0833333333333332E-2</v>
      </c>
      <c r="T5" s="42">
        <f t="shared" si="1"/>
        <v>0.3235763888888889</v>
      </c>
      <c r="U5" s="62" t="s">
        <v>52</v>
      </c>
    </row>
    <row r="6" spans="1:21" ht="15.75" customHeight="1">
      <c r="A6" s="68">
        <v>5</v>
      </c>
      <c r="B6" s="69" t="s">
        <v>20</v>
      </c>
      <c r="C6" s="55">
        <v>0.375</v>
      </c>
      <c r="D6" s="55">
        <v>0.38747685185185188</v>
      </c>
      <c r="E6" s="55">
        <v>0.41944444444444445</v>
      </c>
      <c r="F6" s="56">
        <v>0.43717592592592597</v>
      </c>
      <c r="G6" s="56">
        <v>0.53472222222222221</v>
      </c>
      <c r="H6" s="56"/>
      <c r="I6" s="56"/>
      <c r="J6" s="56"/>
      <c r="K6" s="56"/>
      <c r="L6" s="56"/>
      <c r="M6" s="56"/>
      <c r="N6" s="56"/>
      <c r="O6" s="56">
        <v>0.62012731481481487</v>
      </c>
      <c r="P6" s="57" t="s">
        <v>8</v>
      </c>
      <c r="Q6" s="58">
        <f t="shared" si="0"/>
        <v>0.24512731481481487</v>
      </c>
      <c r="R6" s="70"/>
      <c r="S6" s="59"/>
      <c r="T6" s="42">
        <f t="shared" si="1"/>
        <v>0.24512731481481487</v>
      </c>
      <c r="U6" s="60"/>
    </row>
    <row r="7" spans="1:21" ht="15.75" customHeight="1">
      <c r="A7" s="71">
        <v>6</v>
      </c>
      <c r="B7" s="72" t="s">
        <v>21</v>
      </c>
      <c r="C7" s="73">
        <v>0.375</v>
      </c>
      <c r="D7" s="73">
        <v>0.38524305555555555</v>
      </c>
      <c r="E7" s="105">
        <v>0.40416666666666662</v>
      </c>
      <c r="F7" s="74">
        <v>0.42259259259259258</v>
      </c>
      <c r="G7" s="74"/>
      <c r="H7" s="74"/>
      <c r="I7" s="74"/>
      <c r="J7" s="74"/>
      <c r="K7" s="74"/>
      <c r="L7" s="74"/>
      <c r="M7" s="74"/>
      <c r="N7" s="74"/>
      <c r="O7" s="74">
        <v>0.68865740740740744</v>
      </c>
      <c r="P7" s="75" t="s">
        <v>49</v>
      </c>
      <c r="Q7" s="76">
        <f t="shared" si="0"/>
        <v>0.31365740740740744</v>
      </c>
      <c r="R7" s="74"/>
      <c r="S7" s="77"/>
      <c r="T7" s="42">
        <f t="shared" si="1"/>
        <v>0.31365740740740744</v>
      </c>
      <c r="U7" s="78"/>
    </row>
    <row r="8" spans="1:21" ht="15.75" customHeight="1">
      <c r="A8" s="68">
        <v>7</v>
      </c>
      <c r="B8" s="79" t="s">
        <v>22</v>
      </c>
      <c r="C8" s="55">
        <v>0.375</v>
      </c>
      <c r="D8" s="55">
        <v>0.3868402777777778</v>
      </c>
      <c r="E8" s="55">
        <v>0.41041666666666665</v>
      </c>
      <c r="F8" s="56">
        <v>0.43050925925925926</v>
      </c>
      <c r="G8" s="56"/>
      <c r="H8" s="56"/>
      <c r="I8" s="56"/>
      <c r="J8" s="56"/>
      <c r="K8" s="56"/>
      <c r="L8" s="56"/>
      <c r="M8" s="56"/>
      <c r="N8" s="56"/>
      <c r="O8" s="56">
        <v>0.67523148148148149</v>
      </c>
      <c r="P8" s="57" t="s">
        <v>50</v>
      </c>
      <c r="Q8" s="58">
        <f t="shared" si="0"/>
        <v>0.30023148148148149</v>
      </c>
      <c r="R8" s="56"/>
      <c r="S8" s="59"/>
      <c r="T8" s="42">
        <f t="shared" si="1"/>
        <v>0.30023148148148149</v>
      </c>
      <c r="U8" s="60"/>
    </row>
    <row r="9" spans="1:21" ht="15.75" customHeight="1">
      <c r="A9" s="71">
        <v>8</v>
      </c>
      <c r="B9" s="78" t="s">
        <v>23</v>
      </c>
      <c r="C9" s="73">
        <v>0.375</v>
      </c>
      <c r="D9" s="73">
        <v>0.38998842592592592</v>
      </c>
      <c r="E9" s="105">
        <v>0.42083333333333334</v>
      </c>
      <c r="F9" s="74">
        <v>0.4410648148148148</v>
      </c>
      <c r="G9" s="74"/>
      <c r="H9" s="74"/>
      <c r="I9" s="74"/>
      <c r="J9" s="74"/>
      <c r="K9" s="74"/>
      <c r="L9" s="74"/>
      <c r="M9" s="74"/>
      <c r="N9" s="74"/>
      <c r="O9" s="74">
        <v>0.68865740740740744</v>
      </c>
      <c r="P9" s="75" t="s">
        <v>47</v>
      </c>
      <c r="Q9" s="76">
        <f t="shared" si="0"/>
        <v>0.31365740740740744</v>
      </c>
      <c r="R9" s="74"/>
      <c r="S9" s="77"/>
      <c r="T9" s="42">
        <f t="shared" si="1"/>
        <v>0.31365740740740744</v>
      </c>
      <c r="U9" s="78"/>
    </row>
    <row r="10" spans="1:21" ht="15.75" customHeight="1">
      <c r="A10" s="61">
        <v>9</v>
      </c>
      <c r="B10" s="62" t="s">
        <v>24</v>
      </c>
      <c r="C10" s="63">
        <v>0.375</v>
      </c>
      <c r="D10" s="63">
        <v>0.38909722222222221</v>
      </c>
      <c r="E10" s="104">
        <v>0.40416666666666662</v>
      </c>
      <c r="F10" s="64">
        <v>0.42215277777777777</v>
      </c>
      <c r="G10" s="64">
        <v>0.53924768518518518</v>
      </c>
      <c r="H10" s="64"/>
      <c r="I10" s="64"/>
      <c r="J10" s="64"/>
      <c r="K10" s="80"/>
      <c r="L10" s="64"/>
      <c r="M10" s="64"/>
      <c r="N10" s="64"/>
      <c r="O10" s="64">
        <v>0.62671296296296297</v>
      </c>
      <c r="P10" s="65" t="s">
        <v>8</v>
      </c>
      <c r="Q10" s="66">
        <f t="shared" si="0"/>
        <v>0.25171296296296297</v>
      </c>
      <c r="R10" s="64"/>
      <c r="S10" s="64"/>
      <c r="T10" s="42">
        <f t="shared" si="1"/>
        <v>0.25171296296296297</v>
      </c>
      <c r="U10" s="62"/>
    </row>
    <row r="11" spans="1:21" ht="15.75" customHeight="1">
      <c r="A11" s="81">
        <v>10</v>
      </c>
      <c r="B11" s="82" t="s">
        <v>25</v>
      </c>
      <c r="C11" s="55">
        <v>0.375</v>
      </c>
      <c r="D11" s="55">
        <v>0.38351851851851854</v>
      </c>
      <c r="E11" s="55">
        <v>0.40277777777777773</v>
      </c>
      <c r="F11" s="56">
        <v>0.41986111111111107</v>
      </c>
      <c r="G11" s="56">
        <v>0.55938657407407411</v>
      </c>
      <c r="H11" s="56"/>
      <c r="I11" s="56"/>
      <c r="J11" s="56"/>
      <c r="K11" s="56"/>
      <c r="L11" s="56"/>
      <c r="M11" s="56"/>
      <c r="N11" s="56"/>
      <c r="O11" s="56">
        <v>0.63226851851851851</v>
      </c>
      <c r="P11" s="57" t="s">
        <v>8</v>
      </c>
      <c r="Q11" s="58">
        <f t="shared" si="0"/>
        <v>0.25726851851851851</v>
      </c>
      <c r="R11" s="56"/>
      <c r="S11" s="59">
        <v>4.1666666666666664E-2</v>
      </c>
      <c r="T11" s="42">
        <f t="shared" si="1"/>
        <v>0.29893518518518519</v>
      </c>
      <c r="U11" s="60" t="s">
        <v>36</v>
      </c>
    </row>
    <row r="12" spans="1:21" ht="15.75" customHeight="1">
      <c r="A12" s="83">
        <v>11</v>
      </c>
      <c r="B12" s="84" t="s">
        <v>26</v>
      </c>
      <c r="C12" s="63">
        <v>0.375</v>
      </c>
      <c r="D12" s="63">
        <v>0.38677083333333334</v>
      </c>
      <c r="E12" s="104">
        <v>0.40277777777777773</v>
      </c>
      <c r="F12" s="64">
        <v>0.42042824074074076</v>
      </c>
      <c r="G12" s="64">
        <v>0.5385416666666667</v>
      </c>
      <c r="H12" s="64"/>
      <c r="I12" s="64"/>
      <c r="J12" s="64"/>
      <c r="K12" s="64"/>
      <c r="L12" s="64"/>
      <c r="M12" s="64"/>
      <c r="N12" s="64"/>
      <c r="O12" s="64">
        <v>0.6278125</v>
      </c>
      <c r="P12" s="65" t="s">
        <v>8</v>
      </c>
      <c r="Q12" s="66">
        <f t="shared" si="0"/>
        <v>0.2528125</v>
      </c>
      <c r="R12" s="64"/>
      <c r="S12" s="67"/>
      <c r="T12" s="42">
        <f t="shared" si="1"/>
        <v>0.2528125</v>
      </c>
      <c r="U12" s="62"/>
    </row>
    <row r="13" spans="1:21" ht="15.75" customHeight="1">
      <c r="A13" s="81">
        <v>12</v>
      </c>
      <c r="B13" s="82" t="s">
        <v>27</v>
      </c>
      <c r="C13" s="55">
        <v>0.375</v>
      </c>
      <c r="D13" s="55">
        <v>0.39829861111111109</v>
      </c>
      <c r="E13" s="55">
        <v>0.4291666666666667</v>
      </c>
      <c r="F13" s="56">
        <v>0.44127314814814816</v>
      </c>
      <c r="G13" s="56"/>
      <c r="H13" s="56"/>
      <c r="I13" s="56"/>
      <c r="J13" s="56"/>
      <c r="K13" s="56"/>
      <c r="L13" s="56"/>
      <c r="M13" s="56"/>
      <c r="N13" s="56"/>
      <c r="O13" s="56">
        <v>0.68572916666666661</v>
      </c>
      <c r="P13" s="57" t="s">
        <v>41</v>
      </c>
      <c r="Q13" s="58">
        <f t="shared" si="0"/>
        <v>0.31072916666666661</v>
      </c>
      <c r="R13" s="56"/>
      <c r="S13" s="59">
        <v>0.25</v>
      </c>
      <c r="T13" s="42">
        <f t="shared" si="1"/>
        <v>0.56072916666666661</v>
      </c>
      <c r="U13" s="60" t="s">
        <v>37</v>
      </c>
    </row>
    <row r="14" spans="1:21" ht="15.75" customHeight="1">
      <c r="A14" s="85">
        <v>13</v>
      </c>
      <c r="B14" s="86" t="s">
        <v>28</v>
      </c>
      <c r="C14" s="73">
        <v>0.375</v>
      </c>
      <c r="D14" s="73">
        <v>0.39831018518518518</v>
      </c>
      <c r="E14" s="105">
        <v>0.42777777777777781</v>
      </c>
      <c r="F14" s="74">
        <v>0.44716435185185183</v>
      </c>
      <c r="G14" s="74"/>
      <c r="H14" s="74"/>
      <c r="I14" s="74"/>
      <c r="J14" s="74"/>
      <c r="K14" s="74"/>
      <c r="L14" s="74"/>
      <c r="M14" s="74"/>
      <c r="N14" s="74"/>
      <c r="O14" s="74">
        <v>0.75802083333333325</v>
      </c>
      <c r="P14" s="75" t="s">
        <v>7</v>
      </c>
      <c r="Q14" s="76">
        <f t="shared" si="0"/>
        <v>0.38302083333333325</v>
      </c>
      <c r="R14" s="74"/>
      <c r="S14" s="77"/>
      <c r="T14" s="42">
        <f t="shared" si="1"/>
        <v>0.38302083333333325</v>
      </c>
      <c r="U14" s="78"/>
    </row>
    <row r="15" spans="1:21" ht="13.5" hidden="1" customHeight="1">
      <c r="A15" s="87"/>
      <c r="B15" s="88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90"/>
      <c r="Q15" s="91"/>
      <c r="R15" s="29"/>
      <c r="S15" s="29"/>
      <c r="T15" s="91"/>
    </row>
    <row r="16" spans="1:21" ht="13.5" hidden="1" customHeight="1">
      <c r="A16" s="92"/>
      <c r="B16" s="93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Q16" s="91"/>
      <c r="R16" s="29"/>
      <c r="S16" s="29"/>
      <c r="T16" s="91"/>
    </row>
    <row r="17" spans="1:20" ht="13.5" hidden="1" customHeight="1">
      <c r="A17" s="95"/>
      <c r="B17" s="95"/>
      <c r="C17" s="29"/>
      <c r="D17" s="29"/>
      <c r="E17" s="29"/>
      <c r="F17" s="29"/>
      <c r="G17" s="96"/>
      <c r="H17" s="96"/>
      <c r="I17" s="96"/>
      <c r="J17" s="96"/>
      <c r="K17" s="96"/>
      <c r="L17" s="96"/>
      <c r="M17" s="96"/>
      <c r="N17" s="96"/>
      <c r="O17" s="29"/>
      <c r="Q17" s="91"/>
      <c r="R17" s="29"/>
      <c r="T17" s="91"/>
    </row>
    <row r="18" spans="1:20" ht="13.5" hidden="1" customHeight="1">
      <c r="A18" s="95"/>
      <c r="B18" s="95"/>
      <c r="C18" s="29"/>
      <c r="D18" s="29"/>
      <c r="E18" s="29"/>
      <c r="F18" s="29"/>
      <c r="G18" s="96"/>
      <c r="H18" s="96"/>
      <c r="I18" s="96"/>
      <c r="J18" s="96"/>
      <c r="K18" s="96"/>
      <c r="L18" s="96"/>
      <c r="M18" s="96"/>
      <c r="N18" s="96"/>
      <c r="O18" s="29"/>
      <c r="Q18" s="91"/>
      <c r="R18" s="29"/>
      <c r="S18" s="29"/>
      <c r="T18" s="91"/>
    </row>
    <row r="19" spans="1:20" ht="13.5" hidden="1" customHeight="1">
      <c r="A19" s="95"/>
      <c r="B19" s="95"/>
      <c r="C19" s="29"/>
      <c r="D19" s="29"/>
      <c r="E19" s="29"/>
      <c r="F19" s="29"/>
      <c r="G19" s="96"/>
      <c r="H19" s="96"/>
      <c r="I19" s="96"/>
      <c r="J19" s="96"/>
      <c r="K19" s="96"/>
      <c r="L19" s="96"/>
      <c r="M19" s="96"/>
      <c r="N19" s="96"/>
      <c r="O19" s="29"/>
      <c r="Q19" s="91"/>
      <c r="R19" s="29"/>
      <c r="S19" s="29"/>
      <c r="T19" s="91"/>
    </row>
    <row r="20" spans="1:20" ht="13.5" hidden="1" customHeight="1">
      <c r="A20" s="95"/>
      <c r="B20" s="95"/>
      <c r="C20" s="29"/>
      <c r="D20" s="29"/>
      <c r="E20" s="29"/>
      <c r="F20" s="29"/>
      <c r="G20" s="96"/>
      <c r="H20" s="96"/>
      <c r="I20" s="96"/>
      <c r="J20" s="96"/>
      <c r="K20" s="96"/>
      <c r="L20" s="96"/>
      <c r="M20" s="96"/>
      <c r="N20" s="96"/>
      <c r="O20" s="29"/>
      <c r="Q20" s="91"/>
      <c r="R20" s="29"/>
      <c r="S20" s="29"/>
      <c r="T20" s="91"/>
    </row>
    <row r="21" spans="1:20" ht="13.5" hidden="1" customHeight="1">
      <c r="A21" s="95"/>
      <c r="B21" s="95"/>
      <c r="C21" s="29"/>
      <c r="D21" s="29"/>
      <c r="E21" s="29"/>
      <c r="F21" s="29"/>
      <c r="G21" s="96"/>
      <c r="H21" s="96"/>
      <c r="I21" s="96"/>
      <c r="J21" s="96"/>
      <c r="K21" s="96"/>
      <c r="L21" s="96"/>
      <c r="M21" s="96"/>
      <c r="N21" s="96"/>
      <c r="O21" s="29"/>
      <c r="Q21" s="91"/>
      <c r="R21" s="29"/>
      <c r="S21" s="29"/>
      <c r="T21" s="91"/>
    </row>
    <row r="22" spans="1:20" ht="13.5" hidden="1" customHeight="1">
      <c r="A22" s="95"/>
      <c r="B22" s="95"/>
      <c r="C22" s="29"/>
      <c r="D22" s="29"/>
      <c r="E22" s="29"/>
      <c r="F22" s="29"/>
      <c r="G22" s="96"/>
      <c r="H22" s="96"/>
      <c r="I22" s="96"/>
      <c r="J22" s="96"/>
      <c r="K22" s="96"/>
      <c r="L22" s="96"/>
      <c r="M22" s="96"/>
      <c r="N22" s="96"/>
      <c r="O22" s="29"/>
      <c r="Q22" s="91"/>
      <c r="R22" s="29"/>
      <c r="S22" s="29"/>
      <c r="T22" s="91"/>
    </row>
    <row r="23" spans="1:20" ht="13.5" hidden="1" customHeight="1">
      <c r="A23" s="95"/>
      <c r="B23" s="95"/>
      <c r="C23" s="29"/>
      <c r="D23" s="29"/>
      <c r="E23" s="29"/>
      <c r="F23" s="29"/>
      <c r="G23" s="96"/>
      <c r="H23" s="96"/>
      <c r="I23" s="96"/>
      <c r="J23" s="96"/>
      <c r="K23" s="96"/>
      <c r="L23" s="96"/>
      <c r="M23" s="96"/>
      <c r="N23" s="96"/>
      <c r="O23" s="29"/>
      <c r="P23" s="90"/>
      <c r="Q23" s="91"/>
      <c r="R23" s="29"/>
      <c r="S23" s="29"/>
      <c r="T23" s="91"/>
    </row>
    <row r="24" spans="1:20" ht="13.5" hidden="1" customHeight="1">
      <c r="A24" s="95"/>
      <c r="B24" s="95"/>
      <c r="C24" s="29"/>
      <c r="D24" s="29"/>
      <c r="E24" s="29"/>
      <c r="F24" s="29"/>
      <c r="G24" s="96"/>
      <c r="H24" s="96"/>
      <c r="I24" s="96"/>
      <c r="J24" s="96"/>
      <c r="K24" s="96"/>
      <c r="L24" s="96"/>
      <c r="M24" s="96"/>
      <c r="N24" s="96"/>
      <c r="O24" s="29"/>
      <c r="P24" s="90"/>
      <c r="Q24" s="91"/>
      <c r="R24" s="29"/>
      <c r="S24" s="29"/>
      <c r="T24" s="91"/>
    </row>
    <row r="25" spans="1:20" ht="13.5" hidden="1" customHeight="1">
      <c r="A25" s="95"/>
      <c r="B25" s="95"/>
      <c r="C25" s="29"/>
      <c r="D25" s="29"/>
      <c r="E25" s="29"/>
      <c r="F25" s="29"/>
      <c r="G25" s="96"/>
      <c r="H25" s="96"/>
      <c r="I25" s="96"/>
      <c r="J25" s="96"/>
      <c r="K25" s="96"/>
      <c r="L25" s="96"/>
      <c r="M25" s="96"/>
      <c r="N25" s="96"/>
      <c r="O25" s="29"/>
      <c r="P25" s="90"/>
      <c r="Q25" s="91"/>
      <c r="R25" s="29"/>
      <c r="S25" s="29"/>
      <c r="T25" s="91"/>
    </row>
    <row r="26" spans="1:20" ht="13.5" hidden="1" customHeight="1">
      <c r="A26" s="95"/>
      <c r="B26" s="95"/>
      <c r="C26" s="29"/>
      <c r="D26" s="29"/>
      <c r="E26" s="29"/>
      <c r="F26" s="29"/>
      <c r="G26" s="96"/>
      <c r="H26" s="96"/>
      <c r="I26" s="96"/>
      <c r="J26" s="96"/>
      <c r="K26" s="96"/>
      <c r="L26" s="96"/>
      <c r="M26" s="96"/>
      <c r="N26" s="96"/>
      <c r="O26" s="29"/>
      <c r="P26" s="90"/>
      <c r="Q26" s="91"/>
      <c r="R26" s="29"/>
      <c r="S26" s="29"/>
      <c r="T26" s="91"/>
    </row>
    <row r="27" spans="1:20" ht="13.5" hidden="1" customHeight="1">
      <c r="A27" s="95"/>
      <c r="B27" s="95"/>
      <c r="C27" s="29"/>
      <c r="D27" s="29"/>
      <c r="E27" s="29"/>
      <c r="F27" s="29"/>
      <c r="G27" s="96"/>
      <c r="H27" s="96"/>
      <c r="I27" s="96"/>
      <c r="J27" s="96"/>
      <c r="K27" s="96"/>
      <c r="L27" s="96"/>
      <c r="M27" s="96"/>
      <c r="N27" s="96"/>
      <c r="O27" s="29"/>
      <c r="P27" s="90"/>
      <c r="Q27" s="91"/>
      <c r="R27" s="29"/>
      <c r="S27" s="29"/>
      <c r="T27" s="91"/>
    </row>
    <row r="28" spans="1:20" ht="13.5" customHeight="1" thickBot="1">
      <c r="A28" s="95"/>
      <c r="B28" s="95"/>
      <c r="C28" s="29"/>
      <c r="D28" s="29"/>
      <c r="E28" s="29"/>
      <c r="F28" s="29"/>
      <c r="G28" s="96"/>
      <c r="H28" s="96"/>
      <c r="I28" s="96"/>
      <c r="J28" s="96"/>
      <c r="K28" s="96"/>
      <c r="L28" s="96"/>
      <c r="M28" s="96"/>
      <c r="N28" s="96"/>
      <c r="O28" s="29"/>
      <c r="P28" s="90"/>
      <c r="Q28" s="91"/>
      <c r="R28" s="29"/>
      <c r="S28" s="29"/>
      <c r="T28" s="91"/>
    </row>
    <row r="29" spans="1:20" ht="13.5" customHeight="1">
      <c r="A29" s="95"/>
      <c r="B29" s="95"/>
      <c r="C29" s="29"/>
      <c r="D29" s="29"/>
      <c r="E29" s="29"/>
      <c r="F29" s="29"/>
      <c r="G29" s="96"/>
      <c r="H29" s="96"/>
      <c r="I29" s="96"/>
      <c r="J29" s="96"/>
      <c r="K29" s="96"/>
      <c r="L29" s="96"/>
      <c r="M29" s="96"/>
      <c r="N29" s="96"/>
      <c r="O29" s="29"/>
      <c r="P29" s="97" t="s">
        <v>8</v>
      </c>
      <c r="Q29" s="91"/>
      <c r="R29" s="29"/>
      <c r="S29" s="29"/>
      <c r="T29" s="91"/>
    </row>
    <row r="30" spans="1:20" ht="13.5" customHeight="1">
      <c r="A30" s="95"/>
      <c r="B30" s="95"/>
      <c r="C30" s="29"/>
      <c r="D30" s="29"/>
      <c r="E30" s="29"/>
      <c r="F30" s="29"/>
      <c r="G30" s="96"/>
      <c r="H30" s="96"/>
      <c r="I30" s="96"/>
      <c r="J30" s="96"/>
      <c r="K30" s="96"/>
      <c r="L30" s="96"/>
      <c r="M30" s="96"/>
      <c r="N30" s="96"/>
      <c r="O30" s="29"/>
      <c r="P30" s="98" t="s">
        <v>46</v>
      </c>
      <c r="Q30" s="91"/>
      <c r="R30" s="29"/>
      <c r="S30" s="29"/>
      <c r="T30" s="91"/>
    </row>
    <row r="31" spans="1:20" ht="13.5" customHeight="1">
      <c r="A31" s="95"/>
      <c r="B31" s="95"/>
      <c r="C31" s="29"/>
      <c r="D31" s="29"/>
      <c r="E31" s="29"/>
      <c r="F31" s="29"/>
      <c r="G31" s="96"/>
      <c r="H31" s="96"/>
      <c r="I31" s="96"/>
      <c r="J31" s="96"/>
      <c r="K31" s="96"/>
      <c r="L31" s="96"/>
      <c r="M31" s="96"/>
      <c r="N31" s="96"/>
      <c r="O31" s="29"/>
      <c r="P31" s="98" t="s">
        <v>45</v>
      </c>
      <c r="Q31" s="91"/>
      <c r="R31" s="29"/>
      <c r="S31" s="29"/>
      <c r="T31" s="91"/>
    </row>
    <row r="32" spans="1:20" ht="13.5" customHeight="1">
      <c r="A32" s="95"/>
      <c r="B32" s="95"/>
      <c r="C32" s="29"/>
      <c r="D32" s="29"/>
      <c r="E32" s="29"/>
      <c r="F32" s="29"/>
      <c r="G32" s="96"/>
      <c r="H32" s="96"/>
      <c r="I32" s="96"/>
      <c r="J32" s="96"/>
      <c r="K32" s="96"/>
      <c r="L32" s="96"/>
      <c r="M32" s="96"/>
      <c r="N32" s="96"/>
      <c r="O32" s="29"/>
      <c r="P32" s="98" t="s">
        <v>44</v>
      </c>
      <c r="Q32" s="91"/>
      <c r="R32" s="29"/>
      <c r="S32" s="29"/>
      <c r="T32" s="91"/>
    </row>
    <row r="33" spans="1:20" ht="13.5" customHeight="1">
      <c r="A33" s="95"/>
      <c r="B33" s="95"/>
      <c r="C33" s="29"/>
      <c r="D33" s="29"/>
      <c r="E33" s="29"/>
      <c r="F33" s="29"/>
      <c r="G33" s="96"/>
      <c r="H33" s="96"/>
      <c r="I33" s="96"/>
      <c r="J33" s="96"/>
      <c r="K33" s="96"/>
      <c r="L33" s="96"/>
      <c r="M33" s="96"/>
      <c r="N33" s="96"/>
      <c r="O33" s="29"/>
      <c r="P33" s="98" t="s">
        <v>43</v>
      </c>
      <c r="Q33" s="91"/>
      <c r="R33" s="29"/>
      <c r="S33" s="29"/>
      <c r="T33" s="91"/>
    </row>
    <row r="34" spans="1:20" ht="13.5" customHeight="1">
      <c r="A34" s="95"/>
      <c r="B34" s="95"/>
      <c r="C34" s="29"/>
      <c r="D34" s="29"/>
      <c r="E34" s="29"/>
      <c r="F34" s="29"/>
      <c r="G34" s="96"/>
      <c r="H34" s="96"/>
      <c r="I34" s="96"/>
      <c r="J34" s="96"/>
      <c r="K34" s="96"/>
      <c r="L34" s="96"/>
      <c r="M34" s="96"/>
      <c r="N34" s="96"/>
      <c r="O34" s="29"/>
      <c r="P34" s="98" t="s">
        <v>39</v>
      </c>
      <c r="Q34" s="91"/>
      <c r="R34" s="29"/>
      <c r="S34" s="29"/>
      <c r="T34" s="91"/>
    </row>
    <row r="35" spans="1:20" ht="13.5" customHeight="1">
      <c r="A35" s="95"/>
      <c r="B35" s="95"/>
      <c r="C35" s="29"/>
      <c r="D35" s="29"/>
      <c r="E35" s="29"/>
      <c r="F35" s="29"/>
      <c r="G35" s="96"/>
      <c r="H35" s="96"/>
      <c r="I35" s="96"/>
      <c r="J35" s="96"/>
      <c r="K35" s="96"/>
      <c r="L35" s="96"/>
      <c r="M35" s="96"/>
      <c r="N35" s="96"/>
      <c r="O35" s="29"/>
      <c r="P35" s="98" t="s">
        <v>38</v>
      </c>
      <c r="Q35" s="91"/>
      <c r="R35" s="29"/>
      <c r="S35" s="29"/>
      <c r="T35" s="91"/>
    </row>
    <row r="36" spans="1:20" ht="13.5" customHeight="1">
      <c r="A36" s="95"/>
      <c r="B36" s="95"/>
      <c r="C36" s="29"/>
      <c r="D36" s="29"/>
      <c r="E36" s="29"/>
      <c r="F36" s="29"/>
      <c r="G36" s="96"/>
      <c r="H36" s="96"/>
      <c r="I36" s="96"/>
      <c r="J36" s="96"/>
      <c r="K36" s="96"/>
      <c r="L36" s="96"/>
      <c r="M36" s="96"/>
      <c r="N36" s="96"/>
      <c r="O36" s="29"/>
      <c r="P36" s="98" t="s">
        <v>40</v>
      </c>
      <c r="Q36" s="91"/>
      <c r="R36" s="29"/>
      <c r="S36" s="29"/>
      <c r="T36" s="91"/>
    </row>
    <row r="37" spans="1:20" ht="13.5" customHeight="1">
      <c r="A37" s="95"/>
      <c r="B37" s="95"/>
      <c r="C37" s="29"/>
      <c r="D37" s="29"/>
      <c r="E37" s="29"/>
      <c r="F37" s="29"/>
      <c r="G37" s="96"/>
      <c r="H37" s="96"/>
      <c r="I37" s="96"/>
      <c r="J37" s="96"/>
      <c r="K37" s="96"/>
      <c r="L37" s="96"/>
      <c r="M37" s="96"/>
      <c r="N37" s="96"/>
      <c r="O37" s="29"/>
      <c r="P37" s="98" t="s">
        <v>51</v>
      </c>
      <c r="Q37" s="91"/>
      <c r="R37" s="29"/>
      <c r="S37" s="29"/>
      <c r="T37" s="91"/>
    </row>
    <row r="38" spans="1:20" ht="13.5" customHeight="1">
      <c r="A38" s="95"/>
      <c r="B38" s="95"/>
      <c r="C38" s="29"/>
      <c r="D38" s="29"/>
      <c r="E38" s="29"/>
      <c r="F38" s="29"/>
      <c r="G38" s="96"/>
      <c r="H38" s="96"/>
      <c r="I38" s="96"/>
      <c r="J38" s="96"/>
      <c r="K38" s="96"/>
      <c r="L38" s="96"/>
      <c r="M38" s="96"/>
      <c r="N38" s="96"/>
      <c r="O38" s="29"/>
      <c r="P38" s="98" t="s">
        <v>48</v>
      </c>
      <c r="Q38" s="91"/>
      <c r="R38" s="29"/>
      <c r="S38" s="29"/>
      <c r="T38" s="91"/>
    </row>
    <row r="39" spans="1:20" ht="13.5" customHeight="1">
      <c r="A39" s="95"/>
      <c r="B39" s="95"/>
      <c r="C39" s="29"/>
      <c r="D39" s="29"/>
      <c r="E39" s="29"/>
      <c r="F39" s="29"/>
      <c r="G39" s="96"/>
      <c r="H39" s="96"/>
      <c r="I39" s="96"/>
      <c r="J39" s="96"/>
      <c r="K39" s="96"/>
      <c r="L39" s="96"/>
      <c r="M39" s="96"/>
      <c r="N39" s="96"/>
      <c r="O39" s="29"/>
      <c r="P39" s="98" t="s">
        <v>42</v>
      </c>
      <c r="Q39" s="91"/>
      <c r="R39" s="29"/>
      <c r="S39" s="29"/>
      <c r="T39" s="91"/>
    </row>
    <row r="40" spans="1:20" ht="13.5" customHeight="1">
      <c r="A40" s="95"/>
      <c r="B40" s="95"/>
      <c r="C40" s="29"/>
      <c r="D40" s="29"/>
      <c r="E40" s="29"/>
      <c r="F40" s="29"/>
      <c r="G40" s="96"/>
      <c r="H40" s="96"/>
      <c r="I40" s="96"/>
      <c r="J40" s="96"/>
      <c r="K40" s="96"/>
      <c r="L40" s="96"/>
      <c r="M40" s="96"/>
      <c r="N40" s="96"/>
      <c r="O40" s="29"/>
      <c r="P40" s="98" t="s">
        <v>32</v>
      </c>
      <c r="Q40" s="91"/>
      <c r="R40" s="29"/>
      <c r="S40" s="29"/>
      <c r="T40" s="91"/>
    </row>
    <row r="41" spans="1:20" ht="13.5" customHeight="1">
      <c r="A41" s="95"/>
      <c r="B41" s="95"/>
      <c r="C41" s="29"/>
      <c r="D41" s="29"/>
      <c r="E41" s="29"/>
      <c r="F41" s="29"/>
      <c r="G41" s="96"/>
      <c r="H41" s="96"/>
      <c r="I41" s="96"/>
      <c r="J41" s="96"/>
      <c r="K41" s="96"/>
      <c r="L41" s="96"/>
      <c r="M41" s="96"/>
      <c r="N41" s="96"/>
      <c r="O41" s="29"/>
      <c r="P41" s="98" t="s">
        <v>12</v>
      </c>
      <c r="Q41" s="91"/>
      <c r="R41" s="29"/>
      <c r="S41" s="29"/>
      <c r="T41" s="91"/>
    </row>
    <row r="42" spans="1:20" ht="13.5" customHeight="1">
      <c r="A42" s="95"/>
      <c r="B42" s="95"/>
      <c r="C42" s="29"/>
      <c r="D42" s="29"/>
      <c r="E42" s="29"/>
      <c r="F42" s="29"/>
      <c r="G42" s="96"/>
      <c r="H42" s="96"/>
      <c r="I42" s="96"/>
      <c r="J42" s="96"/>
      <c r="K42" s="96"/>
      <c r="L42" s="96"/>
      <c r="M42" s="96"/>
      <c r="N42" s="96"/>
      <c r="O42" s="29"/>
      <c r="P42" s="99" t="s">
        <v>31</v>
      </c>
      <c r="Q42" s="91"/>
      <c r="R42" s="29"/>
      <c r="S42" s="29"/>
      <c r="T42" s="91"/>
    </row>
    <row r="43" spans="1:20" ht="13.5" customHeight="1">
      <c r="A43" s="95"/>
      <c r="B43" s="95"/>
      <c r="C43" s="29"/>
      <c r="D43" s="29"/>
      <c r="E43" s="29"/>
      <c r="F43" s="29"/>
      <c r="G43" s="96"/>
      <c r="H43" s="96"/>
      <c r="I43" s="96"/>
      <c r="J43" s="96"/>
      <c r="K43" s="96"/>
      <c r="L43" s="96"/>
      <c r="M43" s="96"/>
      <c r="N43" s="96"/>
      <c r="O43" s="29"/>
      <c r="P43" s="99" t="s">
        <v>30</v>
      </c>
      <c r="Q43" s="91"/>
      <c r="R43" s="29"/>
      <c r="S43" s="29"/>
      <c r="T43" s="91"/>
    </row>
    <row r="44" spans="1:20" ht="13.5" customHeight="1">
      <c r="A44" s="95"/>
      <c r="B44" s="95"/>
      <c r="C44" s="29"/>
      <c r="D44" s="29"/>
      <c r="E44" s="29"/>
      <c r="F44" s="29"/>
      <c r="G44" s="96"/>
      <c r="H44" s="96"/>
      <c r="I44" s="96"/>
      <c r="J44" s="96"/>
      <c r="K44" s="96"/>
      <c r="L44" s="96"/>
      <c r="M44" s="96"/>
      <c r="N44" s="96"/>
      <c r="O44" s="29"/>
      <c r="P44" s="100" t="s">
        <v>7</v>
      </c>
      <c r="Q44" s="91"/>
      <c r="R44" s="29"/>
      <c r="S44" s="29"/>
      <c r="T44" s="91"/>
    </row>
    <row r="45" spans="1:20" ht="13.5" customHeight="1" thickBot="1">
      <c r="A45" s="95"/>
      <c r="B45" s="95"/>
      <c r="C45" s="29"/>
      <c r="D45" s="29"/>
      <c r="E45" s="29"/>
      <c r="F45" s="29"/>
      <c r="G45" s="96"/>
      <c r="H45" s="96"/>
      <c r="I45" s="96"/>
      <c r="J45" s="96"/>
      <c r="K45" s="96"/>
      <c r="L45" s="96"/>
      <c r="M45" s="96"/>
      <c r="N45" s="96"/>
      <c r="O45" s="29"/>
      <c r="P45" s="101" t="s">
        <v>6</v>
      </c>
      <c r="Q45" s="91"/>
      <c r="R45" s="29"/>
      <c r="S45" s="29"/>
      <c r="T45" s="91"/>
    </row>
    <row r="46" spans="1:20" ht="13.5" customHeight="1">
      <c r="A46" s="95"/>
      <c r="B46" s="95"/>
      <c r="C46" s="29"/>
      <c r="D46" s="29"/>
      <c r="E46" s="29"/>
      <c r="F46" s="29"/>
      <c r="G46" s="96"/>
      <c r="H46" s="96"/>
      <c r="I46" s="96"/>
      <c r="J46" s="96"/>
      <c r="K46" s="96"/>
      <c r="L46" s="96"/>
      <c r="M46" s="96"/>
      <c r="N46" s="96"/>
      <c r="O46" s="29"/>
      <c r="P46" s="90"/>
      <c r="Q46" s="91"/>
      <c r="R46" s="29"/>
      <c r="S46" s="29"/>
      <c r="T46" s="91"/>
    </row>
    <row r="47" spans="1:20" ht="13.5" customHeight="1">
      <c r="A47" s="95"/>
      <c r="B47" s="95"/>
      <c r="C47" s="29"/>
      <c r="D47" s="29"/>
      <c r="E47" s="29"/>
      <c r="F47" s="29"/>
      <c r="G47" s="96"/>
      <c r="H47" s="96"/>
      <c r="I47" s="96"/>
      <c r="J47" s="96"/>
      <c r="K47" s="96"/>
      <c r="L47" s="96"/>
      <c r="M47" s="96"/>
      <c r="N47" s="96"/>
      <c r="O47" s="29"/>
      <c r="P47" s="90"/>
      <c r="Q47" s="91"/>
      <c r="R47" s="29"/>
      <c r="S47" s="29"/>
      <c r="T47" s="91"/>
    </row>
    <row r="48" spans="1:20" ht="13.5" customHeight="1">
      <c r="A48" s="95"/>
      <c r="B48" s="95"/>
      <c r="C48" s="29"/>
      <c r="D48" s="29"/>
      <c r="E48" s="29"/>
      <c r="F48" s="29"/>
      <c r="G48" s="96"/>
      <c r="H48" s="96"/>
      <c r="I48" s="96"/>
      <c r="J48" s="96"/>
      <c r="K48" s="96"/>
      <c r="L48" s="96"/>
      <c r="M48" s="96"/>
      <c r="N48" s="96"/>
      <c r="O48" s="29"/>
      <c r="P48" s="90"/>
      <c r="Q48" s="91"/>
      <c r="R48" s="29"/>
      <c r="S48" s="29"/>
      <c r="T48" s="91"/>
    </row>
    <row r="49" spans="1:20" ht="13.5" customHeight="1">
      <c r="A49" s="95"/>
      <c r="B49" s="95"/>
      <c r="C49" s="29"/>
      <c r="D49" s="29"/>
      <c r="E49" s="29"/>
      <c r="F49" s="29"/>
      <c r="G49" s="96"/>
      <c r="H49" s="96"/>
      <c r="I49" s="96"/>
      <c r="J49" s="96"/>
      <c r="K49" s="96"/>
      <c r="L49" s="96"/>
      <c r="M49" s="96"/>
      <c r="N49" s="96"/>
      <c r="O49" s="29"/>
      <c r="P49" s="90"/>
      <c r="Q49" s="91"/>
      <c r="R49" s="29"/>
      <c r="S49" s="29"/>
      <c r="T49" s="91"/>
    </row>
    <row r="50" spans="1:20" ht="13.5" customHeight="1">
      <c r="A50" s="95"/>
      <c r="B50" s="95"/>
      <c r="C50" s="29"/>
      <c r="D50" s="29"/>
      <c r="E50" s="29"/>
      <c r="F50" s="29"/>
      <c r="G50" s="96"/>
      <c r="H50" s="96"/>
      <c r="I50" s="96"/>
      <c r="J50" s="96"/>
      <c r="K50" s="96"/>
      <c r="L50" s="96"/>
      <c r="M50" s="96"/>
      <c r="N50" s="96"/>
      <c r="O50" s="29"/>
      <c r="P50" s="90"/>
      <c r="Q50" s="91"/>
      <c r="R50" s="29"/>
      <c r="S50" s="29"/>
      <c r="T50" s="91"/>
    </row>
    <row r="51" spans="1:20" ht="13.5" customHeight="1">
      <c r="A51" s="95"/>
      <c r="B51" s="95"/>
      <c r="C51" s="29"/>
      <c r="D51" s="29"/>
      <c r="E51" s="29"/>
      <c r="F51" s="29"/>
      <c r="G51" s="96"/>
      <c r="H51" s="96"/>
      <c r="I51" s="96"/>
      <c r="J51" s="96"/>
      <c r="K51" s="96"/>
      <c r="L51" s="96"/>
      <c r="M51" s="96"/>
      <c r="N51" s="96"/>
      <c r="O51" s="29"/>
      <c r="P51" s="90"/>
      <c r="Q51" s="91"/>
      <c r="R51" s="29"/>
      <c r="S51" s="29"/>
      <c r="T51" s="91"/>
    </row>
    <row r="52" spans="1:20" ht="13.5" customHeight="1">
      <c r="A52" s="95"/>
      <c r="B52" s="95"/>
      <c r="C52" s="29"/>
      <c r="D52" s="29"/>
      <c r="E52" s="29"/>
      <c r="F52" s="29"/>
      <c r="G52" s="96"/>
      <c r="H52" s="96"/>
      <c r="I52" s="96"/>
      <c r="J52" s="96"/>
      <c r="K52" s="96"/>
      <c r="L52" s="96"/>
      <c r="M52" s="96"/>
      <c r="N52" s="96"/>
      <c r="O52" s="29"/>
      <c r="P52" s="90"/>
      <c r="Q52" s="91"/>
      <c r="R52" s="29"/>
      <c r="S52" s="29"/>
      <c r="T52" s="91"/>
    </row>
    <row r="53" spans="1:20" ht="13.5" customHeight="1">
      <c r="A53" s="95"/>
      <c r="B53" s="95"/>
      <c r="C53" s="29"/>
      <c r="D53" s="29"/>
      <c r="E53" s="29"/>
      <c r="F53" s="29"/>
      <c r="G53" s="96"/>
      <c r="H53" s="96"/>
      <c r="I53" s="96"/>
      <c r="J53" s="96"/>
      <c r="K53" s="96"/>
      <c r="L53" s="96"/>
      <c r="M53" s="96"/>
      <c r="N53" s="96"/>
      <c r="O53" s="29"/>
      <c r="P53" s="90"/>
      <c r="Q53" s="91"/>
      <c r="R53" s="29"/>
      <c r="S53" s="29"/>
      <c r="T53" s="91"/>
    </row>
    <row r="54" spans="1:20" ht="13.5" customHeight="1">
      <c r="A54" s="95"/>
      <c r="B54" s="95"/>
      <c r="C54" s="29"/>
      <c r="D54" s="29"/>
      <c r="E54" s="29"/>
      <c r="F54" s="29"/>
      <c r="G54" s="96"/>
      <c r="H54" s="96"/>
      <c r="I54" s="96"/>
      <c r="J54" s="96"/>
      <c r="K54" s="96"/>
      <c r="L54" s="96"/>
      <c r="M54" s="96"/>
      <c r="N54" s="96"/>
      <c r="O54" s="29"/>
      <c r="P54" s="90"/>
      <c r="Q54" s="91"/>
      <c r="R54" s="29"/>
      <c r="S54" s="29"/>
      <c r="T54" s="91"/>
    </row>
    <row r="55" spans="1:20" ht="13.5" customHeight="1">
      <c r="A55" s="95"/>
      <c r="B55" s="95"/>
      <c r="C55" s="29"/>
      <c r="D55" s="29"/>
      <c r="E55" s="29"/>
      <c r="F55" s="29"/>
      <c r="G55" s="96"/>
      <c r="H55" s="96"/>
      <c r="I55" s="96"/>
      <c r="J55" s="96"/>
      <c r="K55" s="96"/>
      <c r="L55" s="96"/>
      <c r="M55" s="96"/>
      <c r="N55" s="96"/>
      <c r="O55" s="29"/>
      <c r="P55" s="90"/>
      <c r="Q55" s="91"/>
      <c r="R55" s="29"/>
      <c r="S55" s="29"/>
      <c r="T55" s="91"/>
    </row>
    <row r="56" spans="1:20" ht="13.5" customHeight="1">
      <c r="A56" s="95"/>
      <c r="B56" s="95"/>
      <c r="C56" s="29"/>
      <c r="D56" s="29"/>
      <c r="E56" s="29"/>
      <c r="F56" s="29"/>
      <c r="G56" s="96"/>
      <c r="H56" s="96"/>
      <c r="I56" s="96"/>
      <c r="J56" s="96"/>
      <c r="K56" s="96"/>
      <c r="L56" s="96"/>
      <c r="M56" s="96"/>
      <c r="N56" s="96"/>
      <c r="O56" s="29"/>
      <c r="P56" s="90"/>
      <c r="Q56" s="91"/>
      <c r="R56" s="29"/>
      <c r="S56" s="29"/>
      <c r="T56" s="91"/>
    </row>
    <row r="57" spans="1:20" ht="13.5" customHeight="1">
      <c r="A57" s="95"/>
      <c r="B57" s="95"/>
      <c r="C57" s="29"/>
      <c r="D57" s="29"/>
      <c r="E57" s="29"/>
      <c r="F57" s="29"/>
      <c r="G57" s="96"/>
      <c r="H57" s="96"/>
      <c r="I57" s="96"/>
      <c r="J57" s="96"/>
      <c r="K57" s="96"/>
      <c r="L57" s="96"/>
      <c r="M57" s="96"/>
      <c r="N57" s="96"/>
      <c r="O57" s="29"/>
      <c r="P57" s="90"/>
      <c r="Q57" s="91"/>
      <c r="R57" s="29"/>
      <c r="S57" s="29"/>
      <c r="T57" s="91"/>
    </row>
    <row r="58" spans="1:20" ht="13.5" customHeight="1">
      <c r="A58" s="95"/>
      <c r="B58" s="95"/>
      <c r="C58" s="29"/>
      <c r="D58" s="29"/>
      <c r="E58" s="29"/>
      <c r="F58" s="29"/>
      <c r="G58" s="96"/>
      <c r="H58" s="96"/>
      <c r="I58" s="96"/>
      <c r="J58" s="96"/>
      <c r="K58" s="96"/>
      <c r="L58" s="96"/>
      <c r="M58" s="96"/>
      <c r="N58" s="96"/>
      <c r="O58" s="29"/>
      <c r="P58" s="90"/>
      <c r="Q58" s="91"/>
      <c r="R58" s="29"/>
      <c r="S58" s="29"/>
      <c r="T58" s="91"/>
    </row>
    <row r="59" spans="1:20" ht="13.5" customHeight="1">
      <c r="A59" s="95"/>
      <c r="B59" s="95"/>
      <c r="C59" s="29"/>
      <c r="D59" s="29"/>
      <c r="E59" s="29"/>
      <c r="F59" s="29"/>
      <c r="G59" s="96"/>
      <c r="H59" s="96"/>
      <c r="I59" s="96"/>
      <c r="J59" s="96"/>
      <c r="K59" s="96"/>
      <c r="L59" s="96"/>
      <c r="M59" s="96"/>
      <c r="N59" s="96"/>
      <c r="O59" s="29"/>
      <c r="P59" s="90"/>
      <c r="Q59" s="91"/>
      <c r="R59" s="29"/>
      <c r="S59" s="29"/>
      <c r="T59" s="91"/>
    </row>
    <row r="60" spans="1:20" ht="13.5" customHeight="1">
      <c r="A60" s="95"/>
      <c r="B60" s="95"/>
      <c r="C60" s="29"/>
      <c r="D60" s="29"/>
      <c r="E60" s="29"/>
      <c r="F60" s="29"/>
      <c r="G60" s="96"/>
      <c r="H60" s="96"/>
      <c r="I60" s="96"/>
      <c r="J60" s="96"/>
      <c r="K60" s="96"/>
      <c r="L60" s="96"/>
      <c r="M60" s="96"/>
      <c r="N60" s="96"/>
      <c r="O60" s="29"/>
      <c r="P60" s="90"/>
      <c r="Q60" s="91"/>
      <c r="R60" s="29"/>
      <c r="S60" s="29"/>
      <c r="T60" s="91"/>
    </row>
    <row r="61" spans="1:20" ht="13.5" customHeight="1">
      <c r="A61" s="95"/>
      <c r="B61" s="95"/>
      <c r="C61" s="29"/>
      <c r="D61" s="29"/>
      <c r="E61" s="29"/>
      <c r="F61" s="29"/>
      <c r="G61" s="96"/>
      <c r="H61" s="96"/>
      <c r="I61" s="96"/>
      <c r="J61" s="96"/>
      <c r="K61" s="96"/>
      <c r="L61" s="96"/>
      <c r="M61" s="96"/>
      <c r="N61" s="96"/>
      <c r="O61" s="29"/>
      <c r="P61" s="90"/>
      <c r="Q61" s="91"/>
      <c r="R61" s="29"/>
      <c r="S61" s="29"/>
      <c r="T61" s="91"/>
    </row>
    <row r="62" spans="1:20" ht="13.5" customHeight="1">
      <c r="A62" s="95"/>
      <c r="B62" s="95"/>
      <c r="C62" s="29"/>
      <c r="D62" s="29"/>
      <c r="E62" s="29"/>
      <c r="F62" s="29"/>
      <c r="G62" s="96"/>
      <c r="H62" s="96"/>
      <c r="I62" s="96"/>
      <c r="J62" s="96"/>
      <c r="K62" s="96"/>
      <c r="L62" s="96"/>
      <c r="M62" s="96"/>
      <c r="N62" s="96"/>
      <c r="O62" s="29"/>
      <c r="P62" s="90"/>
      <c r="Q62" s="91"/>
      <c r="R62" s="29"/>
      <c r="S62" s="29"/>
      <c r="T62" s="91"/>
    </row>
    <row r="63" spans="1:20" ht="13.5" customHeight="1">
      <c r="A63" s="95"/>
      <c r="B63" s="95"/>
      <c r="C63" s="29"/>
      <c r="D63" s="29"/>
      <c r="E63" s="29"/>
      <c r="F63" s="29"/>
      <c r="G63" s="96"/>
      <c r="H63" s="96"/>
      <c r="I63" s="96"/>
      <c r="J63" s="96"/>
      <c r="K63" s="96"/>
      <c r="L63" s="96"/>
      <c r="M63" s="96"/>
      <c r="N63" s="96"/>
      <c r="O63" s="29"/>
      <c r="P63" s="90"/>
      <c r="Q63" s="91"/>
      <c r="R63" s="29"/>
      <c r="S63" s="29"/>
      <c r="T63" s="91"/>
    </row>
    <row r="64" spans="1:20" ht="13.5" customHeight="1">
      <c r="A64" s="95"/>
      <c r="B64" s="95"/>
      <c r="C64" s="29"/>
      <c r="D64" s="29"/>
      <c r="E64" s="29"/>
      <c r="F64" s="29"/>
      <c r="G64" s="96"/>
      <c r="H64" s="96"/>
      <c r="I64" s="96"/>
      <c r="J64" s="96"/>
      <c r="K64" s="96"/>
      <c r="L64" s="96"/>
      <c r="M64" s="96"/>
      <c r="N64" s="96"/>
      <c r="O64" s="29"/>
      <c r="P64" s="90"/>
      <c r="Q64" s="91"/>
      <c r="R64" s="29"/>
      <c r="S64" s="29"/>
      <c r="T64" s="91"/>
    </row>
    <row r="65" spans="1:20" ht="13.5" customHeight="1">
      <c r="A65" s="95"/>
      <c r="B65" s="95"/>
      <c r="C65" s="29"/>
      <c r="D65" s="29"/>
      <c r="E65" s="29"/>
      <c r="F65" s="29"/>
      <c r="G65" s="96"/>
      <c r="H65" s="96"/>
      <c r="I65" s="96"/>
      <c r="J65" s="96"/>
      <c r="K65" s="96"/>
      <c r="L65" s="96"/>
      <c r="M65" s="96"/>
      <c r="N65" s="96"/>
      <c r="O65" s="29"/>
      <c r="P65" s="90"/>
      <c r="Q65" s="91"/>
      <c r="R65" s="29"/>
      <c r="S65" s="29"/>
      <c r="T65" s="91"/>
    </row>
    <row r="66" spans="1:20" ht="13.5" customHeight="1">
      <c r="A66" s="95"/>
      <c r="B66" s="95"/>
      <c r="C66" s="29"/>
      <c r="D66" s="29"/>
      <c r="E66" s="29"/>
      <c r="F66" s="29"/>
      <c r="G66" s="96"/>
      <c r="H66" s="96"/>
      <c r="I66" s="96"/>
      <c r="J66" s="96"/>
      <c r="K66" s="96"/>
      <c r="L66" s="96"/>
      <c r="M66" s="96"/>
      <c r="N66" s="96"/>
      <c r="O66" s="29"/>
      <c r="P66" s="90"/>
      <c r="Q66" s="91"/>
      <c r="R66" s="29"/>
      <c r="S66" s="29"/>
      <c r="T66" s="91"/>
    </row>
    <row r="67" spans="1:20" ht="13.5" customHeight="1">
      <c r="A67" s="95"/>
      <c r="B67" s="95"/>
      <c r="C67" s="29"/>
      <c r="D67" s="29"/>
      <c r="E67" s="29"/>
      <c r="F67" s="29"/>
      <c r="G67" s="96"/>
      <c r="H67" s="96"/>
      <c r="I67" s="96"/>
      <c r="J67" s="96"/>
      <c r="K67" s="96"/>
      <c r="L67" s="96"/>
      <c r="M67" s="96"/>
      <c r="N67" s="96"/>
      <c r="O67" s="29"/>
      <c r="P67" s="90"/>
      <c r="Q67" s="91"/>
      <c r="R67" s="29"/>
      <c r="S67" s="29"/>
      <c r="T67" s="91"/>
    </row>
    <row r="68" spans="1:20" ht="13.5" customHeight="1">
      <c r="A68" s="95"/>
      <c r="B68" s="95"/>
      <c r="C68" s="29"/>
      <c r="D68" s="29"/>
      <c r="E68" s="29"/>
      <c r="F68" s="29"/>
      <c r="G68" s="96"/>
      <c r="H68" s="96"/>
      <c r="I68" s="96"/>
      <c r="J68" s="96"/>
      <c r="K68" s="96"/>
      <c r="L68" s="96"/>
      <c r="M68" s="96"/>
      <c r="N68" s="96"/>
      <c r="O68" s="29"/>
      <c r="P68" s="90"/>
      <c r="Q68" s="91"/>
      <c r="R68" s="29"/>
      <c r="S68" s="29"/>
      <c r="T68" s="91"/>
    </row>
    <row r="69" spans="1:20" ht="13.5" customHeight="1">
      <c r="A69" s="95"/>
      <c r="B69" s="95"/>
      <c r="C69" s="29"/>
      <c r="D69" s="29"/>
      <c r="E69" s="29"/>
      <c r="F69" s="29"/>
      <c r="G69" s="96"/>
      <c r="H69" s="96"/>
      <c r="I69" s="96"/>
      <c r="J69" s="96"/>
      <c r="K69" s="96"/>
      <c r="L69" s="96"/>
      <c r="M69" s="96"/>
      <c r="N69" s="96"/>
      <c r="O69" s="29"/>
      <c r="P69" s="90"/>
      <c r="Q69" s="91"/>
      <c r="R69" s="29"/>
      <c r="S69" s="29"/>
      <c r="T69" s="91"/>
    </row>
    <row r="70" spans="1:20" ht="13.5" customHeight="1">
      <c r="A70" s="95"/>
      <c r="B70" s="95"/>
      <c r="C70" s="29"/>
      <c r="D70" s="29"/>
      <c r="E70" s="29"/>
      <c r="F70" s="29"/>
      <c r="G70" s="96"/>
      <c r="H70" s="96"/>
      <c r="I70" s="96"/>
      <c r="J70" s="96"/>
      <c r="K70" s="96"/>
      <c r="L70" s="96"/>
      <c r="M70" s="96"/>
      <c r="N70" s="96"/>
      <c r="O70" s="29"/>
      <c r="P70" s="90"/>
      <c r="Q70" s="91"/>
      <c r="R70" s="29"/>
      <c r="S70" s="29"/>
      <c r="T70" s="91"/>
    </row>
    <row r="71" spans="1:20" ht="13.5" customHeight="1">
      <c r="A71" s="95"/>
      <c r="B71" s="95"/>
      <c r="C71" s="29"/>
      <c r="D71" s="29"/>
      <c r="E71" s="29"/>
      <c r="F71" s="29"/>
      <c r="G71" s="96"/>
      <c r="H71" s="96"/>
      <c r="I71" s="96"/>
      <c r="J71" s="96"/>
      <c r="K71" s="96"/>
      <c r="L71" s="96"/>
      <c r="M71" s="96"/>
      <c r="N71" s="96"/>
      <c r="O71" s="29"/>
      <c r="P71" s="90"/>
      <c r="Q71" s="91"/>
      <c r="R71" s="29"/>
      <c r="S71" s="29"/>
      <c r="T71" s="91"/>
    </row>
    <row r="72" spans="1:20" ht="13.5" customHeight="1">
      <c r="A72" s="95"/>
      <c r="B72" s="95"/>
      <c r="C72" s="29"/>
      <c r="D72" s="29"/>
      <c r="E72" s="29"/>
      <c r="F72" s="29"/>
      <c r="G72" s="96"/>
      <c r="H72" s="96"/>
      <c r="I72" s="96"/>
      <c r="J72" s="96"/>
      <c r="K72" s="96"/>
      <c r="L72" s="96"/>
      <c r="M72" s="96"/>
      <c r="N72" s="96"/>
      <c r="O72" s="29"/>
      <c r="P72" s="90"/>
      <c r="Q72" s="91"/>
      <c r="R72" s="29"/>
      <c r="S72" s="29"/>
      <c r="T72" s="91"/>
    </row>
    <row r="73" spans="1:20" ht="13.5" customHeight="1">
      <c r="A73" s="95"/>
      <c r="B73" s="95"/>
      <c r="C73" s="29"/>
      <c r="D73" s="29"/>
      <c r="E73" s="29"/>
      <c r="F73" s="29"/>
      <c r="G73" s="96"/>
      <c r="H73" s="96"/>
      <c r="I73" s="96"/>
      <c r="J73" s="96"/>
      <c r="K73" s="96"/>
      <c r="L73" s="96"/>
      <c r="M73" s="96"/>
      <c r="N73" s="96"/>
      <c r="O73" s="29"/>
      <c r="P73" s="90"/>
      <c r="Q73" s="91"/>
      <c r="R73" s="29"/>
      <c r="S73" s="29"/>
      <c r="T73" s="91"/>
    </row>
    <row r="74" spans="1:20" ht="13.5" customHeight="1">
      <c r="A74" s="95"/>
      <c r="B74" s="95"/>
      <c r="C74" s="29"/>
      <c r="D74" s="29"/>
      <c r="E74" s="29"/>
      <c r="F74" s="29"/>
      <c r="G74" s="96"/>
      <c r="H74" s="96"/>
      <c r="I74" s="96"/>
      <c r="J74" s="96"/>
      <c r="K74" s="96"/>
      <c r="L74" s="96"/>
      <c r="M74" s="96"/>
      <c r="N74" s="96"/>
      <c r="O74" s="29"/>
      <c r="P74" s="90"/>
      <c r="Q74" s="91"/>
      <c r="R74" s="29"/>
      <c r="S74" s="29"/>
      <c r="T74" s="91"/>
    </row>
    <row r="75" spans="1:20" ht="13.5" customHeight="1">
      <c r="A75" s="95"/>
      <c r="B75" s="95"/>
      <c r="C75" s="29"/>
      <c r="D75" s="29"/>
      <c r="E75" s="29"/>
      <c r="F75" s="29"/>
      <c r="G75" s="96"/>
      <c r="H75" s="96"/>
      <c r="I75" s="96"/>
      <c r="J75" s="96"/>
      <c r="K75" s="96"/>
      <c r="L75" s="96"/>
      <c r="M75" s="96"/>
      <c r="N75" s="96"/>
      <c r="O75" s="29"/>
      <c r="P75" s="90"/>
      <c r="Q75" s="91"/>
      <c r="R75" s="29"/>
      <c r="S75" s="29"/>
      <c r="T75" s="91"/>
    </row>
    <row r="76" spans="1:20" ht="13.5" customHeight="1">
      <c r="A76" s="95"/>
      <c r="B76" s="95"/>
      <c r="C76" s="29"/>
      <c r="D76" s="29"/>
      <c r="E76" s="29"/>
      <c r="F76" s="29"/>
      <c r="G76" s="96"/>
      <c r="H76" s="96"/>
      <c r="I76" s="96"/>
      <c r="J76" s="96"/>
      <c r="K76" s="96"/>
      <c r="L76" s="96"/>
      <c r="M76" s="96"/>
      <c r="N76" s="96"/>
      <c r="O76" s="29"/>
      <c r="P76" s="90"/>
      <c r="Q76" s="91"/>
      <c r="R76" s="29"/>
      <c r="S76" s="29"/>
      <c r="T76" s="91"/>
    </row>
    <row r="77" spans="1:20" ht="13.5" customHeight="1">
      <c r="A77" s="95"/>
      <c r="B77" s="95"/>
      <c r="C77" s="29"/>
      <c r="D77" s="29"/>
      <c r="E77" s="29"/>
      <c r="F77" s="29"/>
      <c r="G77" s="96"/>
      <c r="H77" s="96"/>
      <c r="I77" s="96"/>
      <c r="J77" s="96"/>
      <c r="K77" s="96"/>
      <c r="L77" s="96"/>
      <c r="M77" s="96"/>
      <c r="N77" s="96"/>
      <c r="O77" s="29"/>
      <c r="P77" s="90"/>
      <c r="Q77" s="91"/>
      <c r="R77" s="29"/>
      <c r="S77" s="29"/>
      <c r="T77" s="91"/>
    </row>
    <row r="78" spans="1:20" ht="13.5" customHeight="1">
      <c r="A78" s="95"/>
      <c r="B78" s="95"/>
      <c r="C78" s="29"/>
      <c r="D78" s="29"/>
      <c r="E78" s="29"/>
      <c r="F78" s="29"/>
      <c r="G78" s="96"/>
      <c r="H78" s="96"/>
      <c r="I78" s="96"/>
      <c r="J78" s="96"/>
      <c r="K78" s="96"/>
      <c r="L78" s="96"/>
      <c r="M78" s="96"/>
      <c r="N78" s="96"/>
      <c r="O78" s="29"/>
      <c r="P78" s="90"/>
      <c r="Q78" s="91"/>
      <c r="R78" s="29"/>
      <c r="S78" s="29"/>
      <c r="T78" s="91"/>
    </row>
    <row r="79" spans="1:20" ht="13.5" customHeight="1">
      <c r="A79" s="95"/>
      <c r="B79" s="95"/>
      <c r="C79" s="29"/>
      <c r="D79" s="29"/>
      <c r="E79" s="29"/>
      <c r="F79" s="29"/>
      <c r="G79" s="96"/>
      <c r="H79" s="96"/>
      <c r="I79" s="96"/>
      <c r="J79" s="96"/>
      <c r="K79" s="96"/>
      <c r="L79" s="96"/>
      <c r="M79" s="96"/>
      <c r="N79" s="96"/>
      <c r="O79" s="29"/>
      <c r="P79" s="90"/>
      <c r="Q79" s="91"/>
      <c r="R79" s="29"/>
      <c r="S79" s="29"/>
      <c r="T79" s="91"/>
    </row>
    <row r="80" spans="1:20" ht="13.5" customHeight="1">
      <c r="A80" s="95"/>
      <c r="B80" s="95"/>
      <c r="C80" s="29"/>
      <c r="D80" s="29"/>
      <c r="E80" s="29"/>
      <c r="F80" s="29"/>
      <c r="G80" s="96"/>
      <c r="H80" s="96"/>
      <c r="I80" s="96"/>
      <c r="J80" s="96"/>
      <c r="K80" s="96"/>
      <c r="L80" s="96"/>
      <c r="M80" s="96"/>
      <c r="N80" s="96"/>
      <c r="O80" s="29"/>
      <c r="P80" s="90"/>
      <c r="Q80" s="91"/>
      <c r="R80" s="29"/>
      <c r="S80" s="29"/>
      <c r="T80" s="91"/>
    </row>
    <row r="81" spans="1:20" ht="13.5" customHeight="1">
      <c r="A81" s="95"/>
      <c r="B81" s="95"/>
      <c r="C81" s="29"/>
      <c r="D81" s="29"/>
      <c r="E81" s="29"/>
      <c r="F81" s="29"/>
      <c r="G81" s="96"/>
      <c r="H81" s="96"/>
      <c r="I81" s="96"/>
      <c r="J81" s="96"/>
      <c r="K81" s="96"/>
      <c r="L81" s="96"/>
      <c r="M81" s="96"/>
      <c r="N81" s="96"/>
      <c r="O81" s="29"/>
      <c r="P81" s="90"/>
      <c r="Q81" s="91"/>
      <c r="R81" s="29"/>
      <c r="S81" s="29"/>
      <c r="T81" s="91"/>
    </row>
    <row r="82" spans="1:20" ht="13.5" customHeight="1">
      <c r="A82" s="95"/>
      <c r="B82" s="95"/>
      <c r="C82" s="29"/>
      <c r="D82" s="29"/>
      <c r="E82" s="29"/>
      <c r="F82" s="29"/>
      <c r="G82" s="96"/>
      <c r="H82" s="96"/>
      <c r="I82" s="96"/>
      <c r="J82" s="96"/>
      <c r="K82" s="96"/>
      <c r="L82" s="96"/>
      <c r="M82" s="96"/>
      <c r="N82" s="96"/>
      <c r="O82" s="29"/>
      <c r="P82" s="90"/>
      <c r="Q82" s="91"/>
      <c r="R82" s="29"/>
      <c r="S82" s="29"/>
      <c r="T82" s="91"/>
    </row>
    <row r="83" spans="1:20" ht="13.5" customHeight="1">
      <c r="A83" s="95"/>
      <c r="B83" s="95"/>
      <c r="C83" s="29"/>
      <c r="D83" s="29"/>
      <c r="E83" s="29"/>
      <c r="F83" s="29"/>
      <c r="G83" s="96"/>
      <c r="H83" s="96"/>
      <c r="I83" s="96"/>
      <c r="J83" s="96"/>
      <c r="K83" s="96"/>
      <c r="L83" s="96"/>
      <c r="M83" s="96"/>
      <c r="N83" s="96"/>
      <c r="O83" s="29"/>
      <c r="P83" s="90"/>
      <c r="Q83" s="91"/>
      <c r="R83" s="29"/>
      <c r="S83" s="29"/>
      <c r="T83" s="91"/>
    </row>
    <row r="84" spans="1:20" ht="13.5" customHeight="1">
      <c r="A84" s="95"/>
      <c r="B84" s="95"/>
      <c r="C84" s="29"/>
      <c r="D84" s="29"/>
      <c r="E84" s="29"/>
      <c r="F84" s="29"/>
      <c r="G84" s="96"/>
      <c r="H84" s="96"/>
      <c r="I84" s="96"/>
      <c r="J84" s="96"/>
      <c r="K84" s="96"/>
      <c r="L84" s="96"/>
      <c r="M84" s="96"/>
      <c r="N84" s="96"/>
      <c r="O84" s="29"/>
      <c r="P84" s="90"/>
      <c r="Q84" s="91"/>
      <c r="R84" s="29"/>
      <c r="S84" s="29"/>
      <c r="T84" s="91"/>
    </row>
    <row r="85" spans="1:20" ht="13.5" customHeight="1">
      <c r="A85" s="95"/>
      <c r="B85" s="95"/>
      <c r="C85" s="29"/>
      <c r="D85" s="29"/>
      <c r="E85" s="29"/>
      <c r="F85" s="29"/>
      <c r="G85" s="96"/>
      <c r="H85" s="96"/>
      <c r="I85" s="96"/>
      <c r="J85" s="96"/>
      <c r="K85" s="96"/>
      <c r="L85" s="96"/>
      <c r="M85" s="96"/>
      <c r="N85" s="96"/>
      <c r="O85" s="29"/>
      <c r="P85" s="90"/>
      <c r="Q85" s="91"/>
      <c r="R85" s="29"/>
      <c r="S85" s="29"/>
      <c r="T85" s="91"/>
    </row>
    <row r="86" spans="1:20" ht="13.5" customHeight="1">
      <c r="A86" s="95"/>
      <c r="B86" s="95"/>
      <c r="C86" s="29"/>
      <c r="D86" s="29"/>
      <c r="E86" s="29"/>
      <c r="F86" s="29"/>
      <c r="G86" s="96"/>
      <c r="H86" s="96"/>
      <c r="I86" s="96"/>
      <c r="J86" s="96"/>
      <c r="K86" s="96"/>
      <c r="L86" s="96"/>
      <c r="M86" s="96"/>
      <c r="N86" s="96"/>
      <c r="O86" s="29"/>
      <c r="P86" s="90"/>
      <c r="Q86" s="91"/>
      <c r="R86" s="29"/>
      <c r="S86" s="29"/>
      <c r="T86" s="91"/>
    </row>
    <row r="87" spans="1:20" ht="13.5" customHeight="1">
      <c r="A87" s="95"/>
      <c r="B87" s="95"/>
      <c r="C87" s="29"/>
      <c r="D87" s="29"/>
      <c r="E87" s="29"/>
      <c r="F87" s="29"/>
      <c r="G87" s="96"/>
      <c r="H87" s="96"/>
      <c r="I87" s="96"/>
      <c r="J87" s="96"/>
      <c r="K87" s="96"/>
      <c r="L87" s="96"/>
      <c r="M87" s="96"/>
      <c r="N87" s="96"/>
      <c r="O87" s="29"/>
      <c r="P87" s="90"/>
      <c r="Q87" s="91"/>
      <c r="R87" s="29"/>
      <c r="S87" s="29"/>
      <c r="T87" s="91"/>
    </row>
    <row r="88" spans="1:20" ht="13.5" customHeight="1">
      <c r="A88" s="95"/>
      <c r="B88" s="95"/>
      <c r="C88" s="29"/>
      <c r="D88" s="29"/>
      <c r="E88" s="29"/>
      <c r="F88" s="29"/>
      <c r="G88" s="96"/>
      <c r="H88" s="96"/>
      <c r="I88" s="96"/>
      <c r="J88" s="96"/>
      <c r="K88" s="96"/>
      <c r="L88" s="96"/>
      <c r="M88" s="96"/>
      <c r="N88" s="96"/>
      <c r="O88" s="29"/>
      <c r="P88" s="90"/>
      <c r="Q88" s="91"/>
      <c r="R88" s="29"/>
      <c r="S88" s="29"/>
      <c r="T88" s="91"/>
    </row>
    <row r="89" spans="1:20" ht="13.5" customHeight="1">
      <c r="A89" s="95"/>
      <c r="B89" s="95"/>
      <c r="C89" s="29"/>
      <c r="D89" s="29"/>
      <c r="E89" s="29"/>
      <c r="F89" s="29"/>
      <c r="G89" s="96"/>
      <c r="H89" s="96"/>
      <c r="I89" s="96"/>
      <c r="J89" s="96"/>
      <c r="K89" s="96"/>
      <c r="L89" s="96"/>
      <c r="M89" s="96"/>
      <c r="N89" s="96"/>
      <c r="O89" s="29"/>
      <c r="P89" s="90"/>
      <c r="Q89" s="91"/>
      <c r="R89" s="29"/>
      <c r="S89" s="29"/>
      <c r="T89" s="91"/>
    </row>
    <row r="90" spans="1:20" ht="13.5" customHeight="1">
      <c r="A90" s="95"/>
      <c r="B90" s="95"/>
      <c r="C90" s="29"/>
      <c r="D90" s="29"/>
      <c r="E90" s="29"/>
      <c r="F90" s="29"/>
      <c r="G90" s="96"/>
      <c r="H90" s="96"/>
      <c r="I90" s="96"/>
      <c r="J90" s="96"/>
      <c r="K90" s="96"/>
      <c r="L90" s="96"/>
      <c r="M90" s="96"/>
      <c r="N90" s="96"/>
      <c r="O90" s="29"/>
      <c r="P90" s="90"/>
      <c r="Q90" s="91"/>
      <c r="R90" s="29"/>
      <c r="S90" s="29"/>
      <c r="T90" s="91"/>
    </row>
    <row r="91" spans="1:20" ht="13.5" customHeight="1">
      <c r="A91" s="95"/>
      <c r="B91" s="95"/>
      <c r="C91" s="29"/>
      <c r="D91" s="29"/>
      <c r="E91" s="29"/>
      <c r="F91" s="29"/>
      <c r="G91" s="96"/>
      <c r="H91" s="96"/>
      <c r="I91" s="96"/>
      <c r="J91" s="96"/>
      <c r="K91" s="96"/>
      <c r="L91" s="96"/>
      <c r="M91" s="96"/>
      <c r="N91" s="96"/>
      <c r="O91" s="29"/>
      <c r="P91" s="90"/>
      <c r="Q91" s="91"/>
      <c r="R91" s="29"/>
      <c r="S91" s="29"/>
      <c r="T91" s="91"/>
    </row>
    <row r="92" spans="1:20" ht="13.5" customHeight="1">
      <c r="A92" s="95"/>
      <c r="B92" s="95"/>
      <c r="C92" s="29"/>
      <c r="D92" s="29"/>
      <c r="E92" s="29"/>
      <c r="F92" s="29"/>
      <c r="G92" s="96"/>
      <c r="H92" s="96"/>
      <c r="I92" s="96"/>
      <c r="J92" s="96"/>
      <c r="K92" s="96"/>
      <c r="L92" s="96"/>
      <c r="M92" s="96"/>
      <c r="N92" s="96"/>
      <c r="O92" s="29"/>
      <c r="P92" s="90"/>
      <c r="Q92" s="91"/>
      <c r="R92" s="29"/>
      <c r="S92" s="29"/>
      <c r="T92" s="91"/>
    </row>
    <row r="93" spans="1:20" ht="13.5" customHeight="1">
      <c r="A93" s="95"/>
      <c r="B93" s="95"/>
      <c r="C93" s="29"/>
      <c r="D93" s="29"/>
      <c r="E93" s="29"/>
      <c r="F93" s="29"/>
      <c r="G93" s="96"/>
      <c r="H93" s="96"/>
      <c r="I93" s="96"/>
      <c r="J93" s="96"/>
      <c r="K93" s="96"/>
      <c r="L93" s="96"/>
      <c r="M93" s="96"/>
      <c r="N93" s="96"/>
      <c r="O93" s="29"/>
      <c r="P93" s="90"/>
      <c r="Q93" s="91"/>
      <c r="R93" s="29"/>
      <c r="S93" s="29"/>
      <c r="T93" s="91"/>
    </row>
    <row r="94" spans="1:20" ht="13.5" customHeight="1">
      <c r="A94" s="95"/>
      <c r="B94" s="95"/>
      <c r="C94" s="29"/>
      <c r="D94" s="29"/>
      <c r="E94" s="29"/>
      <c r="F94" s="29"/>
      <c r="G94" s="96"/>
      <c r="H94" s="96"/>
      <c r="I94" s="96"/>
      <c r="J94" s="96"/>
      <c r="K94" s="96"/>
      <c r="L94" s="96"/>
      <c r="M94" s="96"/>
      <c r="N94" s="96"/>
      <c r="O94" s="29"/>
      <c r="P94" s="90"/>
      <c r="Q94" s="91"/>
      <c r="R94" s="29"/>
      <c r="S94" s="29"/>
      <c r="T94" s="91"/>
    </row>
    <row r="95" spans="1:20" ht="13.5" customHeight="1">
      <c r="A95" s="95"/>
      <c r="B95" s="95"/>
      <c r="C95" s="29"/>
      <c r="D95" s="29"/>
      <c r="E95" s="29"/>
      <c r="F95" s="29"/>
      <c r="G95" s="96"/>
      <c r="H95" s="96"/>
      <c r="I95" s="96"/>
      <c r="J95" s="96"/>
      <c r="K95" s="96"/>
      <c r="L95" s="96"/>
      <c r="M95" s="96"/>
      <c r="N95" s="96"/>
      <c r="O95" s="29"/>
      <c r="P95" s="90"/>
      <c r="Q95" s="91"/>
      <c r="R95" s="29"/>
      <c r="S95" s="29"/>
      <c r="T95" s="91"/>
    </row>
    <row r="96" spans="1:20" ht="13.5" customHeight="1">
      <c r="A96" s="95"/>
      <c r="B96" s="95"/>
      <c r="C96" s="29"/>
      <c r="D96" s="29"/>
      <c r="E96" s="29"/>
      <c r="F96" s="29"/>
      <c r="G96" s="96"/>
      <c r="H96" s="96"/>
      <c r="I96" s="96"/>
      <c r="J96" s="96"/>
      <c r="K96" s="96"/>
      <c r="L96" s="96"/>
      <c r="M96" s="96"/>
      <c r="N96" s="96"/>
      <c r="O96" s="29"/>
      <c r="P96" s="90"/>
      <c r="Q96" s="91"/>
      <c r="R96" s="29"/>
      <c r="S96" s="29"/>
      <c r="T96" s="91"/>
    </row>
    <row r="97" spans="1:20" ht="13.5" customHeight="1">
      <c r="A97" s="95"/>
      <c r="B97" s="95"/>
      <c r="C97" s="29"/>
      <c r="D97" s="29"/>
      <c r="E97" s="29"/>
      <c r="F97" s="29"/>
      <c r="G97" s="96"/>
      <c r="H97" s="96"/>
      <c r="I97" s="96"/>
      <c r="J97" s="96"/>
      <c r="K97" s="96"/>
      <c r="L97" s="96"/>
      <c r="M97" s="96"/>
      <c r="N97" s="96"/>
      <c r="O97" s="29"/>
      <c r="P97" s="90"/>
      <c r="Q97" s="91"/>
      <c r="R97" s="29"/>
      <c r="S97" s="29"/>
      <c r="T97" s="91"/>
    </row>
    <row r="98" spans="1:20" ht="13.5" customHeight="1">
      <c r="A98" s="95"/>
      <c r="B98" s="95"/>
      <c r="C98" s="29"/>
      <c r="D98" s="29"/>
      <c r="E98" s="29"/>
      <c r="F98" s="29"/>
      <c r="G98" s="96"/>
      <c r="H98" s="96"/>
      <c r="I98" s="96"/>
      <c r="J98" s="96"/>
      <c r="K98" s="96"/>
      <c r="L98" s="96"/>
      <c r="M98" s="96"/>
      <c r="N98" s="96"/>
      <c r="O98" s="29"/>
      <c r="P98" s="90"/>
      <c r="Q98" s="91"/>
      <c r="R98" s="29"/>
      <c r="S98" s="29"/>
      <c r="T98" s="91"/>
    </row>
  </sheetData>
  <phoneticPr fontId="4"/>
  <dataValidations count="1">
    <dataValidation type="list" allowBlank="1" showErrorMessage="1" sqref="P2:P14" xr:uid="{00000000-0002-0000-0000-000000000000}">
      <formula1>$P$29:$P$45</formula1>
    </dataValidation>
  </dataValidation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227"/>
  <sheetViews>
    <sheetView zoomScale="70" zoomScaleNormal="70" workbookViewId="0">
      <selection activeCell="E4" sqref="E4"/>
    </sheetView>
  </sheetViews>
  <sheetFormatPr defaultColWidth="12.59765625" defaultRowHeight="15" customHeight="1"/>
  <cols>
    <col min="1" max="1" width="4.59765625" customWidth="1"/>
    <col min="2" max="2" width="6.265625" bestFit="1" customWidth="1"/>
    <col min="3" max="3" width="24.1328125" bestFit="1" customWidth="1"/>
    <col min="4" max="4" width="9.86328125" customWidth="1"/>
    <col min="5" max="6" width="10.265625" customWidth="1"/>
    <col min="7" max="7" width="9.86328125" customWidth="1"/>
    <col min="8" max="8" width="4.73046875" customWidth="1"/>
    <col min="9" max="9" width="27.86328125" bestFit="1" customWidth="1"/>
    <col min="10" max="10" width="5.59765625" customWidth="1"/>
    <col min="11" max="11" width="9.46484375" bestFit="1" customWidth="1"/>
    <col min="12" max="13" width="10.265625" customWidth="1"/>
    <col min="14" max="14" width="11.46484375" customWidth="1"/>
    <col min="15" max="15" width="3.265625" customWidth="1"/>
    <col min="16" max="16" width="19.86328125" customWidth="1"/>
    <col min="17" max="20" width="7.86328125" customWidth="1"/>
    <col min="21" max="21" width="3.46484375" customWidth="1"/>
    <col min="22" max="22" width="25.3984375" bestFit="1" customWidth="1"/>
    <col min="23" max="23" width="4.86328125" customWidth="1"/>
    <col min="24" max="26" width="7.86328125" customWidth="1"/>
    <col min="27" max="27" width="3.265625" customWidth="1"/>
    <col min="28" max="28" width="16.73046875" customWidth="1"/>
    <col min="29" max="31" width="7.86328125" customWidth="1"/>
    <col min="32" max="32" width="3.265625" customWidth="1"/>
    <col min="33" max="33" width="14.3984375" customWidth="1"/>
    <col min="34" max="36" width="7.86328125" customWidth="1"/>
    <col min="37" max="37" width="3.265625" customWidth="1"/>
    <col min="38" max="38" width="11.73046875" customWidth="1"/>
    <col min="39" max="39" width="7.86328125" customWidth="1"/>
  </cols>
  <sheetData>
    <row r="1" spans="1:39" ht="13.5" customHeight="1">
      <c r="A1" s="7"/>
      <c r="B1" s="7"/>
      <c r="C1" s="7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109" t="str">
        <f>打刻用!P29</f>
        <v>完全完走</v>
      </c>
      <c r="P1" s="110"/>
      <c r="Q1" s="110"/>
      <c r="R1" s="111"/>
      <c r="S1" s="7"/>
      <c r="T1" s="7"/>
      <c r="U1" s="109" t="str">
        <f>打刻用!P29</f>
        <v>完全完走</v>
      </c>
      <c r="V1" s="110"/>
      <c r="W1" s="110"/>
      <c r="X1" s="111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</row>
    <row r="2" spans="1:39" ht="13.5" customHeight="1">
      <c r="A2" s="8" t="s">
        <v>9</v>
      </c>
      <c r="B2" s="8" t="s">
        <v>0</v>
      </c>
      <c r="C2" s="8" t="s">
        <v>1</v>
      </c>
      <c r="D2" s="1" t="s">
        <v>5</v>
      </c>
      <c r="E2" s="1" t="s">
        <v>10</v>
      </c>
      <c r="F2" s="9"/>
      <c r="G2" s="8" t="s">
        <v>9</v>
      </c>
      <c r="H2" s="8" t="s">
        <v>0</v>
      </c>
      <c r="I2" s="8" t="s">
        <v>1</v>
      </c>
      <c r="J2" s="1" t="s">
        <v>5</v>
      </c>
      <c r="K2" s="1" t="s">
        <v>10</v>
      </c>
      <c r="L2" s="10"/>
      <c r="M2" s="9"/>
      <c r="N2" s="10"/>
      <c r="O2" s="8" t="s">
        <v>0</v>
      </c>
      <c r="P2" s="8" t="s">
        <v>1</v>
      </c>
      <c r="Q2" s="1" t="s">
        <v>5</v>
      </c>
      <c r="R2" s="8" t="s">
        <v>9</v>
      </c>
      <c r="S2" s="10"/>
      <c r="T2" s="10"/>
      <c r="U2" s="8" t="s">
        <v>0</v>
      </c>
      <c r="V2" s="8" t="s">
        <v>1</v>
      </c>
      <c r="W2" s="1" t="s">
        <v>5</v>
      </c>
      <c r="X2" s="8" t="s">
        <v>9</v>
      </c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</row>
    <row r="3" spans="1:39" ht="15.75" customHeight="1">
      <c r="A3" s="11">
        <v>1</v>
      </c>
      <c r="B3" s="12">
        <f t="shared" ref="B3:B15" si="0">VLOOKUP(A3,G$3:I$15,2,FALSE)</f>
        <v>5</v>
      </c>
      <c r="C3" s="5" t="str">
        <f t="shared" ref="C3:C15" si="1">VLOOKUP(A3,$G$3:$I$15,3,)</f>
        <v>B-けもの道</v>
      </c>
      <c r="D3" s="22">
        <f>VLOOKUP(C3,I$3:J$15,2,)</f>
        <v>0.24512731481481487</v>
      </c>
      <c r="E3" s="13">
        <f>VLOOKUP(C3,打刻用!B$2:P$14,12,FALSE)</f>
        <v>0</v>
      </c>
      <c r="F3" s="7"/>
      <c r="G3" s="14">
        <f t="shared" ref="G3:G15" si="2">VLOOKUP(I3,$P$3:$R$263,3,FALSE)</f>
        <v>9</v>
      </c>
      <c r="H3" s="12">
        <v>1</v>
      </c>
      <c r="I3" s="5" t="str">
        <f>打刻用!B2</f>
        <v>Team Explorers</v>
      </c>
      <c r="J3" s="2">
        <f>打刻用!T2</f>
        <v>0.32871527777777787</v>
      </c>
      <c r="K3" s="13">
        <f t="shared" ref="K3:K15" si="3">VLOOKUP(I3,C$3:E$15,3,)</f>
        <v>0</v>
      </c>
      <c r="L3" s="7"/>
      <c r="M3" s="7"/>
      <c r="N3" s="7"/>
      <c r="O3" s="11" t="str">
        <f>IF(打刻用!$P2=打刻用!$P$29,打刻用!A2,"")</f>
        <v/>
      </c>
      <c r="P3" s="13" t="str">
        <f>IF(打刻用!$P2=打刻用!$P$29,打刻用!B2,"")</f>
        <v/>
      </c>
      <c r="Q3" s="2" t="str">
        <f>IF(打刻用!P2=打刻用!$P$29,打刻用!T2,"")</f>
        <v/>
      </c>
      <c r="R3" s="13" t="str">
        <f t="shared" ref="R3:R15" si="4">IFERROR(RANK(Q3,Q$3:Q$15,1),"")</f>
        <v/>
      </c>
      <c r="S3" s="7"/>
      <c r="T3" s="7"/>
      <c r="U3" s="12" t="e">
        <f>IF(打刻用!#REF!=打刻用!$P$29,打刻用!#REF!,"")</f>
        <v>#REF!</v>
      </c>
      <c r="V3" s="5" t="e">
        <f>IF(打刻用!#REF!=打刻用!$P$29,打刻用!#REF!,"")</f>
        <v>#REF!</v>
      </c>
      <c r="W3" s="3" t="e">
        <f>IF(打刻用!#REF!=打刻用!$P$29,打刻用!#REF!,"")</f>
        <v>#REF!</v>
      </c>
      <c r="X3" s="5" t="str">
        <f>IFERROR(RANK(W3,W$3:W$6,1)+A$16,"")</f>
        <v/>
      </c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</row>
    <row r="4" spans="1:39" ht="15.75" customHeight="1">
      <c r="A4" s="12">
        <v>2</v>
      </c>
      <c r="B4" s="12">
        <f t="shared" si="0"/>
        <v>9</v>
      </c>
      <c r="C4" s="5" t="str">
        <f t="shared" si="1"/>
        <v>SleepingSheep</v>
      </c>
      <c r="D4" s="22">
        <f t="shared" ref="D3:D15" si="5">VLOOKUP(C4,I$3:J$15,2,)</f>
        <v>0.25171296296296297</v>
      </c>
      <c r="E4" s="13">
        <f>VLOOKUP(C4,打刻用!B$2:P$14,12,FALSE)</f>
        <v>0</v>
      </c>
      <c r="F4" s="7"/>
      <c r="G4" s="14">
        <f t="shared" si="2"/>
        <v>10</v>
      </c>
      <c r="H4" s="15">
        <v>2</v>
      </c>
      <c r="I4" s="5" t="str">
        <f>打刻用!B3</f>
        <v>ちーむとりけも</v>
      </c>
      <c r="J4" s="2">
        <f>打刻用!T3</f>
        <v>0.41452546296296305</v>
      </c>
      <c r="K4" s="13">
        <f t="shared" si="3"/>
        <v>0</v>
      </c>
      <c r="L4" s="7"/>
      <c r="M4" s="7"/>
      <c r="N4" s="7"/>
      <c r="O4" s="11" t="str">
        <f>IF(打刻用!$P3=打刻用!$P$29,打刻用!A3,"")</f>
        <v/>
      </c>
      <c r="P4" s="13" t="str">
        <f>IF(打刻用!$P3=打刻用!$P$29,打刻用!B3,"")</f>
        <v/>
      </c>
      <c r="Q4" s="2" t="str">
        <f>IF(打刻用!P3=打刻用!$P$29,打刻用!T3,"")</f>
        <v/>
      </c>
      <c r="R4" s="13" t="str">
        <f t="shared" si="4"/>
        <v/>
      </c>
      <c r="S4" s="7"/>
      <c r="T4" s="7"/>
      <c r="U4" s="12" t="str">
        <f>IF(打刻用!$P15=打刻用!$P$29,打刻用!A15,"")</f>
        <v/>
      </c>
      <c r="V4" s="5" t="str">
        <f>IF(打刻用!$P15=打刻用!$P$29,打刻用!B15,"")</f>
        <v/>
      </c>
      <c r="W4" s="3" t="str">
        <f>IF(打刻用!P15=打刻用!$P$29,打刻用!T15,"")</f>
        <v/>
      </c>
      <c r="X4" s="5" t="str">
        <f>IFERROR(RANK(W4,W$3:W$6,1)+A$16,"")</f>
        <v/>
      </c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</row>
    <row r="5" spans="1:39" ht="15.75" customHeight="1">
      <c r="A5" s="12">
        <v>3</v>
      </c>
      <c r="B5" s="12">
        <f t="shared" si="0"/>
        <v>11</v>
      </c>
      <c r="C5" s="5" t="str">
        <f t="shared" si="1"/>
        <v>Ponちゃんズ！</v>
      </c>
      <c r="D5" s="22">
        <f t="shared" si="5"/>
        <v>0.2528125</v>
      </c>
      <c r="E5" s="13">
        <f>VLOOKUP(C5,打刻用!B$2:P$14,12,FALSE)</f>
        <v>0</v>
      </c>
      <c r="F5" s="7"/>
      <c r="G5" s="14">
        <f t="shared" si="2"/>
        <v>4</v>
      </c>
      <c r="H5" s="12">
        <v>3</v>
      </c>
      <c r="I5" s="5" t="str">
        <f>打刻用!B4</f>
        <v>スパルタン筋肉</v>
      </c>
      <c r="J5" s="2">
        <f>打刻用!T4</f>
        <v>0.28848379629629622</v>
      </c>
      <c r="K5" s="13">
        <f t="shared" si="3"/>
        <v>0</v>
      </c>
      <c r="L5" s="7"/>
      <c r="M5" s="7"/>
      <c r="N5" s="7"/>
      <c r="O5" s="11">
        <f>IF(打刻用!$P4=打刻用!$P$29,打刻用!A4,"")</f>
        <v>3</v>
      </c>
      <c r="P5" s="13" t="str">
        <f>IF(打刻用!$P4=打刻用!$P$29,打刻用!B4,"")</f>
        <v>スパルタン筋肉</v>
      </c>
      <c r="Q5" s="2">
        <f>IF(打刻用!P4=打刻用!$P$29,打刻用!T4,"")</f>
        <v>0.28848379629629622</v>
      </c>
      <c r="R5" s="13">
        <f t="shared" si="4"/>
        <v>4</v>
      </c>
      <c r="S5" s="7"/>
      <c r="T5" s="7"/>
      <c r="U5" s="12" t="str">
        <f>IF(打刻用!$P16=打刻用!$P$29,打刻用!A16,"")</f>
        <v/>
      </c>
      <c r="V5" s="5" t="str">
        <f>IF(打刻用!$P16=打刻用!$P$29,打刻用!B16,"")</f>
        <v/>
      </c>
      <c r="W5" s="3" t="str">
        <f>IF(打刻用!P16=打刻用!$P$29,打刻用!T16,"")</f>
        <v/>
      </c>
      <c r="X5" s="5" t="str">
        <f>IFERROR(RANK(W5,W$3:W$6,1)+A$16,"")</f>
        <v/>
      </c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</row>
    <row r="6" spans="1:39" ht="15.75" customHeight="1">
      <c r="A6" s="11">
        <v>4</v>
      </c>
      <c r="B6" s="12">
        <f t="shared" si="0"/>
        <v>3</v>
      </c>
      <c r="C6" s="5" t="str">
        <f t="shared" si="1"/>
        <v>スパルタン筋肉</v>
      </c>
      <c r="D6" s="22">
        <f t="shared" si="5"/>
        <v>0.28848379629629622</v>
      </c>
      <c r="E6" s="13">
        <f>VLOOKUP(C6,打刻用!B$2:P$14,12,FALSE)</f>
        <v>0</v>
      </c>
      <c r="F6" s="7"/>
      <c r="G6" s="14">
        <f t="shared" si="2"/>
        <v>7</v>
      </c>
      <c r="H6" s="15">
        <v>4</v>
      </c>
      <c r="I6" s="5" t="str">
        <f>打刻用!B5</f>
        <v>タカチャンズ</v>
      </c>
      <c r="J6" s="2">
        <f>打刻用!T5</f>
        <v>0.3235763888888889</v>
      </c>
      <c r="K6" s="13">
        <f t="shared" si="3"/>
        <v>0</v>
      </c>
      <c r="L6" s="7"/>
      <c r="M6" s="7"/>
      <c r="N6" s="7"/>
      <c r="O6" s="11" t="str">
        <f>IF(打刻用!$P5=打刻用!$P$29,打刻用!A5,"")</f>
        <v/>
      </c>
      <c r="P6" s="13" t="str">
        <f>IF(打刻用!$P5=打刻用!$P$29,打刻用!B5,"")</f>
        <v/>
      </c>
      <c r="Q6" s="2" t="str">
        <f>IF(打刻用!P5=打刻用!$P$29,打刻用!T5,"")</f>
        <v/>
      </c>
      <c r="R6" s="13" t="str">
        <f t="shared" si="4"/>
        <v/>
      </c>
      <c r="S6" s="7"/>
      <c r="T6" s="7"/>
      <c r="U6" s="12" t="str">
        <f>IF(打刻用!$P17=打刻用!$P$29,打刻用!A17,"")</f>
        <v/>
      </c>
      <c r="V6" s="5" t="str">
        <f>IF(打刻用!$P17=打刻用!$P$29,打刻用!B17,"")</f>
        <v/>
      </c>
      <c r="W6" s="3" t="str">
        <f>IF(打刻用!P17=打刻用!$P$29,打刻用!T17,"")</f>
        <v/>
      </c>
      <c r="X6" s="5" t="str">
        <f>IFERROR(RANK(W6,W$3:W$6,1)+A$16,"")</f>
        <v/>
      </c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</row>
    <row r="7" spans="1:39" ht="15.75" customHeight="1">
      <c r="A7" s="12">
        <v>5</v>
      </c>
      <c r="B7" s="12">
        <f t="shared" si="0"/>
        <v>10</v>
      </c>
      <c r="C7" s="5" t="str">
        <f t="shared" si="1"/>
        <v>Team TOR</v>
      </c>
      <c r="D7" s="22">
        <f t="shared" si="5"/>
        <v>0.29893518518518519</v>
      </c>
      <c r="E7" s="13">
        <f>VLOOKUP(C7,打刻用!B$2:P$14,12,FALSE)</f>
        <v>0</v>
      </c>
      <c r="F7" s="7"/>
      <c r="G7" s="14">
        <f t="shared" si="2"/>
        <v>1</v>
      </c>
      <c r="H7" s="12">
        <v>5</v>
      </c>
      <c r="I7" s="5" t="str">
        <f>打刻用!B6</f>
        <v>B-けもの道</v>
      </c>
      <c r="J7" s="2">
        <f>打刻用!T6</f>
        <v>0.24512731481481487</v>
      </c>
      <c r="K7" s="13">
        <f t="shared" si="3"/>
        <v>0</v>
      </c>
      <c r="L7" s="7"/>
      <c r="M7" s="7"/>
      <c r="N7" s="7"/>
      <c r="O7" s="11">
        <f>IF(打刻用!$P6=打刻用!$P$29,打刻用!A6,"")</f>
        <v>5</v>
      </c>
      <c r="P7" s="13" t="str">
        <f>IF(打刻用!$P6=打刻用!$P$29,打刻用!B6,"")</f>
        <v>B-けもの道</v>
      </c>
      <c r="Q7" s="2">
        <f>IF(打刻用!P6=打刻用!$P$29,打刻用!T6,"")</f>
        <v>0.24512731481481487</v>
      </c>
      <c r="R7" s="13">
        <f t="shared" si="4"/>
        <v>1</v>
      </c>
      <c r="S7" s="7"/>
      <c r="T7" s="7"/>
      <c r="U7" s="7"/>
      <c r="V7" s="7"/>
      <c r="W7" s="7"/>
      <c r="X7" s="7">
        <f>COUNT(X3:X6)</f>
        <v>0</v>
      </c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</row>
    <row r="8" spans="1:39" ht="15.75" customHeight="1">
      <c r="A8" s="12">
        <v>6</v>
      </c>
      <c r="B8" s="12">
        <f t="shared" si="0"/>
        <v>6</v>
      </c>
      <c r="C8" s="5" t="str">
        <f t="shared" si="1"/>
        <v>日本縦走計画</v>
      </c>
      <c r="D8" s="22">
        <f t="shared" si="5"/>
        <v>0.31365740740740744</v>
      </c>
      <c r="E8" s="13">
        <f>VLOOKUP(C8,打刻用!B$2:P$14,12,FALSE)</f>
        <v>0</v>
      </c>
      <c r="F8" s="7"/>
      <c r="G8" s="14">
        <f t="shared" si="2"/>
        <v>6</v>
      </c>
      <c r="H8" s="15">
        <v>6</v>
      </c>
      <c r="I8" s="5" t="str">
        <f>打刻用!B7</f>
        <v>日本縦走計画</v>
      </c>
      <c r="J8" s="2">
        <f>打刻用!T7</f>
        <v>0.31365740740740744</v>
      </c>
      <c r="K8" s="13">
        <f t="shared" si="3"/>
        <v>0</v>
      </c>
      <c r="L8" s="7"/>
      <c r="M8" s="7"/>
      <c r="N8" s="7"/>
      <c r="O8" s="11" t="str">
        <f>IF(打刻用!$P7=打刻用!$P$29,打刻用!A7,"")</f>
        <v/>
      </c>
      <c r="P8" s="13" t="str">
        <f>IF(打刻用!$P7=打刻用!$P$29,打刻用!B7,"")</f>
        <v/>
      </c>
      <c r="Q8" s="2" t="str">
        <f>IF(打刻用!P7=打刻用!$P$29,打刻用!T7,"")</f>
        <v/>
      </c>
      <c r="R8" s="13" t="str">
        <f t="shared" si="4"/>
        <v/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</row>
    <row r="9" spans="1:39" ht="15.75" customHeight="1">
      <c r="A9" s="11">
        <v>7</v>
      </c>
      <c r="B9" s="12">
        <f t="shared" si="0"/>
        <v>4</v>
      </c>
      <c r="C9" s="5" t="str">
        <f t="shared" si="1"/>
        <v>タカチャンズ</v>
      </c>
      <c r="D9" s="22">
        <f t="shared" si="5"/>
        <v>0.3235763888888889</v>
      </c>
      <c r="E9" s="13">
        <f>VLOOKUP(C9,打刻用!B$2:P$14,12,FALSE)</f>
        <v>0</v>
      </c>
      <c r="F9" s="7"/>
      <c r="G9" s="14">
        <f t="shared" si="2"/>
        <v>8</v>
      </c>
      <c r="H9" s="12">
        <v>7</v>
      </c>
      <c r="I9" s="5" t="str">
        <f>打刻用!B8</f>
        <v>空飛ぶサウナ、ニセコから</v>
      </c>
      <c r="J9" s="2">
        <f>打刻用!T8</f>
        <v>0.30023148148148149</v>
      </c>
      <c r="K9" s="13">
        <f t="shared" si="3"/>
        <v>0</v>
      </c>
      <c r="L9" s="7"/>
      <c r="M9" s="7"/>
      <c r="N9" s="7"/>
      <c r="O9" s="11" t="str">
        <f>IF(打刻用!$P8=打刻用!$P$29,打刻用!A8,"")</f>
        <v/>
      </c>
      <c r="P9" s="13" t="str">
        <f>IF(打刻用!$P8=打刻用!$P$29,打刻用!B8,"")</f>
        <v/>
      </c>
      <c r="Q9" s="2" t="str">
        <f>IF(打刻用!P8=打刻用!$P$29,打刻用!T8,"")</f>
        <v/>
      </c>
      <c r="R9" s="13" t="str">
        <f t="shared" si="4"/>
        <v/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</row>
    <row r="10" spans="1:39" ht="15.75" customHeight="1">
      <c r="A10" s="12">
        <v>8</v>
      </c>
      <c r="B10" s="12">
        <f t="shared" si="0"/>
        <v>7</v>
      </c>
      <c r="C10" s="5" t="str">
        <f t="shared" si="1"/>
        <v>空飛ぶサウナ、ニセコから</v>
      </c>
      <c r="D10" s="22">
        <f t="shared" si="5"/>
        <v>0.30023148148148149</v>
      </c>
      <c r="E10" s="13">
        <f>VLOOKUP(C10,打刻用!B$2:P$14,12,FALSE)</f>
        <v>0</v>
      </c>
      <c r="F10" s="7"/>
      <c r="G10" s="14">
        <f t="shared" si="2"/>
        <v>11</v>
      </c>
      <c r="H10" s="15">
        <v>8</v>
      </c>
      <c r="I10" s="5" t="str">
        <f>打刻用!B9</f>
        <v>ＥＫスイエー部</v>
      </c>
      <c r="J10" s="2">
        <f>打刻用!T9</f>
        <v>0.31365740740740744</v>
      </c>
      <c r="K10" s="13">
        <f t="shared" si="3"/>
        <v>0</v>
      </c>
      <c r="L10" s="7"/>
      <c r="M10" s="7"/>
      <c r="N10" s="7"/>
      <c r="O10" s="11" t="str">
        <f>IF(打刻用!$P9=打刻用!$P$29,打刻用!A9,"")</f>
        <v/>
      </c>
      <c r="P10" s="13" t="str">
        <f>IF(打刻用!$P9=打刻用!$P$29,打刻用!B9,"")</f>
        <v/>
      </c>
      <c r="Q10" s="2" t="str">
        <f>IF(打刻用!P9=打刻用!$P$29,打刻用!T9,"")</f>
        <v/>
      </c>
      <c r="R10" s="13" t="str">
        <f t="shared" si="4"/>
        <v/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</row>
    <row r="11" spans="1:39" ht="15.75" customHeight="1">
      <c r="A11" s="12">
        <v>9</v>
      </c>
      <c r="B11" s="12">
        <f t="shared" si="0"/>
        <v>1</v>
      </c>
      <c r="C11" s="5" t="str">
        <f t="shared" si="1"/>
        <v>Team Explorers</v>
      </c>
      <c r="D11" s="22">
        <f t="shared" si="5"/>
        <v>0.32871527777777787</v>
      </c>
      <c r="E11" s="13">
        <f>VLOOKUP(C11,打刻用!B$2:P$14,12,FALSE)</f>
        <v>0</v>
      </c>
      <c r="F11" s="7"/>
      <c r="G11" s="14">
        <f t="shared" si="2"/>
        <v>2</v>
      </c>
      <c r="H11" s="12">
        <v>9</v>
      </c>
      <c r="I11" s="5" t="str">
        <f>打刻用!B10</f>
        <v>SleepingSheep</v>
      </c>
      <c r="J11" s="2">
        <f>打刻用!T10</f>
        <v>0.25171296296296297</v>
      </c>
      <c r="K11" s="13">
        <f t="shared" si="3"/>
        <v>0</v>
      </c>
      <c r="L11" s="7"/>
      <c r="M11" s="7"/>
      <c r="N11" s="7"/>
      <c r="O11" s="11">
        <f>IF(打刻用!$P10=打刻用!$P$29,打刻用!A10,"")</f>
        <v>9</v>
      </c>
      <c r="P11" s="13" t="str">
        <f>IF(打刻用!$P10=打刻用!$P$29,打刻用!B10,"")</f>
        <v>SleepingSheep</v>
      </c>
      <c r="Q11" s="2">
        <f>IF(打刻用!P10=打刻用!$P$29,打刻用!T10,"")</f>
        <v>0.25171296296296297</v>
      </c>
      <c r="R11" s="13">
        <f t="shared" si="4"/>
        <v>2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</row>
    <row r="12" spans="1:39" ht="15.75" customHeight="1">
      <c r="A12" s="11">
        <v>10</v>
      </c>
      <c r="B12" s="12">
        <f t="shared" si="0"/>
        <v>2</v>
      </c>
      <c r="C12" s="5" t="str">
        <f t="shared" si="1"/>
        <v>ちーむとりけも</v>
      </c>
      <c r="D12" s="22">
        <f t="shared" si="5"/>
        <v>0.41452546296296305</v>
      </c>
      <c r="E12" s="13">
        <f>VLOOKUP(C12,打刻用!B$2:P$14,12,FALSE)</f>
        <v>0</v>
      </c>
      <c r="F12" s="7"/>
      <c r="G12" s="14">
        <f t="shared" si="2"/>
        <v>5</v>
      </c>
      <c r="H12" s="15">
        <v>10</v>
      </c>
      <c r="I12" s="5" t="str">
        <f>打刻用!B11</f>
        <v>Team TOR</v>
      </c>
      <c r="J12" s="2">
        <f>打刻用!T11</f>
        <v>0.29893518518518519</v>
      </c>
      <c r="K12" s="13">
        <f t="shared" si="3"/>
        <v>0</v>
      </c>
      <c r="L12" s="7"/>
      <c r="M12" s="7"/>
      <c r="N12" s="7"/>
      <c r="O12" s="11">
        <f>IF(打刻用!$P11=打刻用!$P$29,打刻用!A11,"")</f>
        <v>10</v>
      </c>
      <c r="P12" s="13" t="str">
        <f>IF(打刻用!$P11=打刻用!$P$29,打刻用!B11,"")</f>
        <v>Team TOR</v>
      </c>
      <c r="Q12" s="2">
        <f>IF(打刻用!P11=打刻用!$P$29,打刻用!T11,"")</f>
        <v>0.29893518518518519</v>
      </c>
      <c r="R12" s="13">
        <f t="shared" si="4"/>
        <v>5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</row>
    <row r="13" spans="1:39" ht="15.75" customHeight="1">
      <c r="A13" s="12">
        <v>11</v>
      </c>
      <c r="B13" s="12">
        <f t="shared" si="0"/>
        <v>8</v>
      </c>
      <c r="C13" s="5" t="str">
        <f t="shared" si="1"/>
        <v>ＥＫスイエー部</v>
      </c>
      <c r="D13" s="22">
        <f t="shared" si="5"/>
        <v>0.31365740740740744</v>
      </c>
      <c r="E13" s="13">
        <f>VLOOKUP(C13,打刻用!B$2:P$14,12,FALSE)</f>
        <v>0</v>
      </c>
      <c r="F13" s="7"/>
      <c r="G13" s="14">
        <f t="shared" si="2"/>
        <v>3</v>
      </c>
      <c r="H13" s="12">
        <v>11</v>
      </c>
      <c r="I13" s="5" t="str">
        <f>打刻用!B12</f>
        <v>Ponちゃんズ！</v>
      </c>
      <c r="J13" s="2">
        <f>打刻用!T12</f>
        <v>0.2528125</v>
      </c>
      <c r="K13" s="13">
        <f t="shared" si="3"/>
        <v>0</v>
      </c>
      <c r="L13" s="7"/>
      <c r="M13" s="7"/>
      <c r="N13" s="7"/>
      <c r="O13" s="11">
        <f>IF(打刻用!$P12=打刻用!$P$29,打刻用!A12,"")</f>
        <v>11</v>
      </c>
      <c r="P13" s="13" t="str">
        <f>IF(打刻用!$P12=打刻用!$P$29,打刻用!B12,"")</f>
        <v>Ponちゃんズ！</v>
      </c>
      <c r="Q13" s="2">
        <f>IF(打刻用!P12=打刻用!$P$29,打刻用!T12,"")</f>
        <v>0.2528125</v>
      </c>
      <c r="R13" s="13">
        <f t="shared" si="4"/>
        <v>3</v>
      </c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</row>
    <row r="14" spans="1:39" ht="15.75" customHeight="1">
      <c r="A14" s="12">
        <v>12</v>
      </c>
      <c r="B14" s="12">
        <f t="shared" si="0"/>
        <v>12</v>
      </c>
      <c r="C14" s="5" t="str">
        <f t="shared" si="1"/>
        <v>ブラックロッカーズ</v>
      </c>
      <c r="D14" s="22">
        <f t="shared" si="5"/>
        <v>0.56072916666666661</v>
      </c>
      <c r="E14" s="13">
        <f>VLOOKUP(C14,打刻用!B$2:P$14,12,FALSE)</f>
        <v>0</v>
      </c>
      <c r="F14" s="7"/>
      <c r="G14" s="14">
        <f t="shared" si="2"/>
        <v>12</v>
      </c>
      <c r="H14" s="15">
        <v>12</v>
      </c>
      <c r="I14" s="5" t="str">
        <f>打刻用!B13</f>
        <v>ブラックロッカーズ</v>
      </c>
      <c r="J14" s="2">
        <f>打刻用!T13</f>
        <v>0.56072916666666661</v>
      </c>
      <c r="K14" s="13">
        <f t="shared" si="3"/>
        <v>0</v>
      </c>
      <c r="L14" s="7"/>
      <c r="M14" s="7"/>
      <c r="N14" s="7"/>
      <c r="O14" s="11" t="str">
        <f>IF(打刻用!$P13=打刻用!$P$29,打刻用!A13,"")</f>
        <v/>
      </c>
      <c r="P14" s="13" t="str">
        <f>IF(打刻用!$P13=打刻用!$P$29,打刻用!B13,"")</f>
        <v/>
      </c>
      <c r="Q14" s="2" t="str">
        <f>IF(打刻用!P13=打刻用!$P$29,打刻用!T13,"")</f>
        <v/>
      </c>
      <c r="R14" s="13" t="str">
        <f t="shared" si="4"/>
        <v/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</row>
    <row r="15" spans="1:39" ht="15.75" customHeight="1">
      <c r="A15" s="11">
        <v>13</v>
      </c>
      <c r="B15" s="12">
        <f t="shared" si="0"/>
        <v>13</v>
      </c>
      <c r="C15" s="5" t="str">
        <f t="shared" si="1"/>
        <v>TEAM FEEL</v>
      </c>
      <c r="D15" s="22">
        <f t="shared" si="5"/>
        <v>0.38302083333333325</v>
      </c>
      <c r="E15" s="13">
        <f>VLOOKUP(C15,打刻用!B$2:P$14,12,FALSE)</f>
        <v>0</v>
      </c>
      <c r="F15" s="7"/>
      <c r="G15" s="14">
        <f t="shared" si="2"/>
        <v>13</v>
      </c>
      <c r="H15" s="12">
        <v>13</v>
      </c>
      <c r="I15" s="5" t="str">
        <f>打刻用!B14</f>
        <v>TEAM FEEL</v>
      </c>
      <c r="J15" s="2">
        <f>打刻用!T14</f>
        <v>0.38302083333333325</v>
      </c>
      <c r="K15" s="13">
        <f t="shared" si="3"/>
        <v>0</v>
      </c>
      <c r="L15" s="7"/>
      <c r="M15" s="7"/>
      <c r="N15" s="7"/>
      <c r="O15" s="11" t="str">
        <f>IF(打刻用!$P14=打刻用!$P$29,打刻用!A14,"")</f>
        <v/>
      </c>
      <c r="P15" s="13" t="str">
        <f>IF(打刻用!$P14=打刻用!$P$29,打刻用!B14,"")</f>
        <v/>
      </c>
      <c r="Q15" s="2" t="str">
        <f>IF(打刻用!P14=打刻用!$P$29,打刻用!T14,"")</f>
        <v/>
      </c>
      <c r="R15" s="13" t="str">
        <f t="shared" si="4"/>
        <v/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</row>
    <row r="16" spans="1:39" ht="15.75" customHeight="1">
      <c r="A16" s="7">
        <f>R$16+R$33+R$52+R$71+R$90+R$176+R195</f>
        <v>8</v>
      </c>
      <c r="B16" s="7"/>
      <c r="C16" s="7"/>
      <c r="D16" s="28"/>
      <c r="E16" s="7"/>
      <c r="F16" s="7"/>
      <c r="G16" s="7"/>
      <c r="H16" s="7"/>
      <c r="I16" s="7"/>
      <c r="J16" s="6"/>
      <c r="K16" s="7"/>
      <c r="L16" s="7"/>
      <c r="M16" s="7"/>
      <c r="N16" s="7"/>
      <c r="O16" s="16"/>
      <c r="P16" s="7"/>
      <c r="Q16" s="6"/>
      <c r="R16" s="7">
        <f>COUNT(R3:R15)</f>
        <v>5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</row>
    <row r="17" spans="1:39" ht="15.75" customHeight="1">
      <c r="A17" s="7"/>
      <c r="B17" s="7"/>
      <c r="C17" s="7"/>
      <c r="D17" s="28"/>
      <c r="E17" s="7"/>
      <c r="F17" s="7"/>
      <c r="G17" s="7"/>
      <c r="H17" s="7"/>
      <c r="I17" s="7"/>
      <c r="J17" s="7"/>
      <c r="K17" s="6"/>
      <c r="L17" s="7"/>
      <c r="M17" s="7"/>
      <c r="N17" s="7"/>
      <c r="O17" s="16"/>
      <c r="P17" s="7"/>
      <c r="Q17" s="6"/>
      <c r="R17" s="6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</row>
    <row r="18" spans="1:39" ht="15.75" customHeight="1">
      <c r="A18" s="7" t="s">
        <v>11</v>
      </c>
      <c r="B18" s="7"/>
      <c r="C18" s="7"/>
      <c r="D18" s="28"/>
      <c r="E18" s="7"/>
      <c r="F18" s="7"/>
      <c r="G18" s="7" t="s">
        <v>11</v>
      </c>
      <c r="H18" s="7"/>
      <c r="I18" s="7"/>
      <c r="J18" s="7"/>
      <c r="K18" s="6"/>
      <c r="L18" s="7"/>
      <c r="M18" s="7"/>
      <c r="N18" s="7"/>
      <c r="O18" s="109" t="str">
        <f>打刻用!P40</f>
        <v>TA4</v>
      </c>
      <c r="P18" s="110"/>
      <c r="Q18" s="110"/>
      <c r="R18" s="111"/>
      <c r="S18" s="7"/>
      <c r="T18" s="7"/>
      <c r="U18" s="109" t="str">
        <f>打刻用!P40</f>
        <v>TA4</v>
      </c>
      <c r="V18" s="110"/>
      <c r="W18" s="110"/>
      <c r="X18" s="111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</row>
    <row r="19" spans="1:39" ht="15.75" customHeight="1" thickBot="1">
      <c r="A19" s="12">
        <v>1</v>
      </c>
      <c r="B19" s="15">
        <v>16</v>
      </c>
      <c r="C19" s="5" t="e">
        <f>VLOOKUP(A19,$G$19:$I$19,3,)</f>
        <v>#REF!</v>
      </c>
      <c r="D19" s="4" t="e">
        <f>VLOOKUP(C19,I$19:J$19,2,)</f>
        <v>#REF!</v>
      </c>
      <c r="E19" s="5" t="e">
        <f>VLOOKUP(C19,打刻用!B$2:P$14,12,FALSE)</f>
        <v>#REF!</v>
      </c>
      <c r="F19" s="7"/>
      <c r="G19" s="12">
        <v>1</v>
      </c>
      <c r="H19" s="15">
        <v>16</v>
      </c>
      <c r="I19" s="5" t="e">
        <f>打刻用!#REF!</f>
        <v>#REF!</v>
      </c>
      <c r="J19" s="3" t="e">
        <f>打刻用!#REF!</f>
        <v>#REF!</v>
      </c>
      <c r="K19" s="5" t="e">
        <f>VLOOKUP(I19,C$19:E$19,3,)</f>
        <v>#REF!</v>
      </c>
      <c r="L19" s="7"/>
      <c r="M19" s="7"/>
      <c r="N19" s="7"/>
      <c r="O19" s="8" t="s">
        <v>0</v>
      </c>
      <c r="P19" s="8" t="s">
        <v>1</v>
      </c>
      <c r="Q19" s="1" t="s">
        <v>5</v>
      </c>
      <c r="R19" s="8" t="s">
        <v>9</v>
      </c>
      <c r="S19" s="7"/>
      <c r="T19" s="7"/>
      <c r="U19" s="26" t="s">
        <v>0</v>
      </c>
      <c r="V19" s="26" t="s">
        <v>1</v>
      </c>
      <c r="W19" s="27" t="s">
        <v>5</v>
      </c>
      <c r="X19" s="26" t="s">
        <v>9</v>
      </c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</row>
    <row r="20" spans="1:39" ht="13.5" customHeight="1" thickTop="1">
      <c r="A20" s="7">
        <f>X7+X60+X79+X165</f>
        <v>0</v>
      </c>
      <c r="B20" s="7"/>
      <c r="C20" s="7"/>
      <c r="D20" s="6"/>
      <c r="E20" s="7"/>
      <c r="F20" s="7"/>
      <c r="G20" s="7"/>
      <c r="H20" s="7"/>
      <c r="I20" s="7"/>
      <c r="J20" s="7"/>
      <c r="K20" s="7"/>
      <c r="L20" s="7"/>
      <c r="M20" s="7"/>
      <c r="N20" s="7"/>
      <c r="O20" s="11" t="str">
        <f>IF(打刻用!$P2=打刻用!$P$40,打刻用!A2,"")</f>
        <v/>
      </c>
      <c r="P20" s="13" t="str">
        <f>IF(打刻用!$P2=打刻用!$P$40,打刻用!B2,"")</f>
        <v/>
      </c>
      <c r="Q20" s="2" t="str">
        <f>IF(打刻用!P2=打刻用!$P$40,打刻用!T2,"")</f>
        <v/>
      </c>
      <c r="R20" s="13" t="str">
        <f t="shared" ref="R20:R32" si="6">IFERROR(RANK(Q20,Q$20:Q$32,1)+R$16,"")</f>
        <v/>
      </c>
      <c r="S20" s="7"/>
      <c r="T20" s="7"/>
      <c r="U20" s="23" t="e">
        <f>IF(打刻用!#REF!=打刻用!$P$40,打刻用!#REF!,"")</f>
        <v>#REF!</v>
      </c>
      <c r="V20" s="24" t="e">
        <f>IF(打刻用!#REF!=打刻用!$P$40,打刻用!#REF!,"")</f>
        <v>#REF!</v>
      </c>
      <c r="W20" s="25" t="e">
        <f>IF(打刻用!#REF!=打刻用!$P$40,打刻用!#REF!,"")</f>
        <v>#REF!</v>
      </c>
      <c r="X20" s="17" t="str">
        <f>IFERROR(RANK(W20,W$20:W$23,1)+X$7+A$16,"")</f>
        <v/>
      </c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</row>
    <row r="21" spans="1:39" ht="13.5" customHeight="1">
      <c r="A21" s="7"/>
      <c r="B21" s="7"/>
      <c r="C21" s="7"/>
      <c r="D21" s="6"/>
      <c r="E21" s="7"/>
      <c r="F21" s="7"/>
      <c r="G21" s="7"/>
      <c r="H21" s="7"/>
      <c r="I21" s="7"/>
      <c r="J21" s="7"/>
      <c r="K21" s="7"/>
      <c r="L21" s="7"/>
      <c r="M21" s="7"/>
      <c r="N21" s="7"/>
      <c r="O21" s="11" t="str">
        <f>IF(打刻用!$P3=打刻用!$P$40,打刻用!A3,"")</f>
        <v/>
      </c>
      <c r="P21" s="13" t="str">
        <f>IF(打刻用!$P3=打刻用!$P$40,打刻用!B3,"")</f>
        <v/>
      </c>
      <c r="Q21" s="2" t="str">
        <f>IF(打刻用!P3=打刻用!$P$40,打刻用!T3,"")</f>
        <v/>
      </c>
      <c r="R21" s="13" t="str">
        <f t="shared" si="6"/>
        <v/>
      </c>
      <c r="S21" s="7"/>
      <c r="T21" s="7"/>
      <c r="U21" s="18" t="str">
        <f>IF(打刻用!$P15=打刻用!$P$40,打刻用!A15,"")</f>
        <v/>
      </c>
      <c r="V21" s="19" t="str">
        <f>IF(打刻用!$P15=打刻用!$P$40,打刻用!B15,"")</f>
        <v/>
      </c>
      <c r="W21" s="20" t="str">
        <f>IF(打刻用!P15=打刻用!$P$40,打刻用!T15,"")</f>
        <v/>
      </c>
      <c r="X21" s="21" t="str">
        <f>IFERROR(RANK(W21,W$20:W$23,1)+X$7+A$16,"")</f>
        <v/>
      </c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</row>
    <row r="22" spans="1:39" ht="13.5" customHeight="1">
      <c r="A22" s="7"/>
      <c r="B22" s="7"/>
      <c r="C22" s="7"/>
      <c r="D22" s="6"/>
      <c r="E22" s="7"/>
      <c r="F22" s="7"/>
      <c r="G22" s="7"/>
      <c r="H22" s="7"/>
      <c r="I22" s="7"/>
      <c r="J22" s="7"/>
      <c r="K22" s="7"/>
      <c r="L22" s="7"/>
      <c r="M22" s="7"/>
      <c r="N22" s="7"/>
      <c r="O22" s="11" t="str">
        <f>IF(打刻用!$P4=打刻用!$P$40,打刻用!A4,"")</f>
        <v/>
      </c>
      <c r="P22" s="13" t="str">
        <f>IF(打刻用!$P4=打刻用!$P$40,打刻用!B4,"")</f>
        <v/>
      </c>
      <c r="Q22" s="2" t="str">
        <f>IF(打刻用!P4=打刻用!$P$40,打刻用!T4,"")</f>
        <v/>
      </c>
      <c r="R22" s="13" t="str">
        <f t="shared" si="6"/>
        <v/>
      </c>
      <c r="S22" s="7"/>
      <c r="T22" s="7"/>
      <c r="U22" s="18" t="str">
        <f>IF(打刻用!$P16=打刻用!$P$40,打刻用!A16,"")</f>
        <v/>
      </c>
      <c r="V22" s="19" t="str">
        <f>IF(打刻用!$P16=打刻用!$P$40,打刻用!B16,"")</f>
        <v/>
      </c>
      <c r="W22" s="20" t="str">
        <f>IF(打刻用!P16=打刻用!$P$40,打刻用!T16,"")</f>
        <v/>
      </c>
      <c r="X22" s="21" t="str">
        <f>IFERROR(RANK(W22,W$20:W$23,1)+X$7+A$16,"")</f>
        <v/>
      </c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</row>
    <row r="23" spans="1:39" ht="13.5" customHeight="1">
      <c r="A23" s="7"/>
      <c r="B23" s="7"/>
      <c r="C23" s="7"/>
      <c r="D23" s="6"/>
      <c r="E23" s="7"/>
      <c r="F23" s="7"/>
      <c r="G23" s="7"/>
      <c r="H23" s="7"/>
      <c r="I23" s="7"/>
      <c r="J23" s="7"/>
      <c r="K23" s="7"/>
      <c r="L23" s="7"/>
      <c r="M23" s="7"/>
      <c r="N23" s="7"/>
      <c r="O23" s="11" t="str">
        <f>IF(打刻用!$P5=打刻用!$P$40,打刻用!A5,"")</f>
        <v/>
      </c>
      <c r="P23" s="13" t="str">
        <f>IF(打刻用!$P5=打刻用!$P$40,打刻用!B5,"")</f>
        <v/>
      </c>
      <c r="Q23" s="2" t="str">
        <f>IF(打刻用!P5=打刻用!$P$40,打刻用!T5,"")</f>
        <v/>
      </c>
      <c r="R23" s="13" t="str">
        <f t="shared" si="6"/>
        <v/>
      </c>
      <c r="S23" s="7"/>
      <c r="T23" s="7"/>
      <c r="U23" s="18" t="str">
        <f>IF(打刻用!$P17=打刻用!$P$40,打刻用!A17,"")</f>
        <v/>
      </c>
      <c r="V23" s="19" t="str">
        <f>IF(打刻用!$P17=打刻用!$P$40,打刻用!B17,"")</f>
        <v/>
      </c>
      <c r="W23" s="20" t="str">
        <f>IF(打刻用!P17=打刻用!$P$40,打刻用!T17,"")</f>
        <v/>
      </c>
      <c r="X23" s="21" t="str">
        <f>IFERROR(RANK(W23,W$20:W$23,1)+X$7+A$16,"")</f>
        <v/>
      </c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</row>
    <row r="24" spans="1:39" ht="13.5" customHeight="1">
      <c r="A24" s="7"/>
      <c r="B24" s="7"/>
      <c r="C24" s="7"/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11" t="str">
        <f>IF(打刻用!$P6=打刻用!$P$40,打刻用!A6,"")</f>
        <v/>
      </c>
      <c r="P24" s="13" t="str">
        <f>IF(打刻用!$P6=打刻用!$P$40,打刻用!B6,"")</f>
        <v/>
      </c>
      <c r="Q24" s="2" t="str">
        <f>IF(打刻用!P6=打刻用!$P$40,打刻用!T6,"")</f>
        <v/>
      </c>
      <c r="R24" s="13" t="str">
        <f t="shared" si="6"/>
        <v/>
      </c>
      <c r="S24" s="7"/>
      <c r="T24" s="7"/>
      <c r="U24" s="7"/>
      <c r="V24" s="7"/>
      <c r="W24" s="7"/>
      <c r="X24" s="7">
        <f>COUNT(X20:X23)</f>
        <v>0</v>
      </c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</row>
    <row r="25" spans="1:39" ht="13.5" customHeight="1">
      <c r="A25" s="7"/>
      <c r="B25" s="7"/>
      <c r="C25" s="7"/>
      <c r="D25" s="6"/>
      <c r="E25" s="7"/>
      <c r="F25" s="7"/>
      <c r="G25" s="7"/>
      <c r="H25" s="7"/>
      <c r="I25" s="7"/>
      <c r="J25" s="7"/>
      <c r="K25" s="7"/>
      <c r="L25" s="7"/>
      <c r="M25" s="7"/>
      <c r="N25" s="7"/>
      <c r="O25" s="11" t="str">
        <f>IF(打刻用!$P7=打刻用!$P$40,打刻用!A7,"")</f>
        <v/>
      </c>
      <c r="P25" s="13" t="str">
        <f>IF(打刻用!$P7=打刻用!$P$40,打刻用!B7,"")</f>
        <v/>
      </c>
      <c r="Q25" s="2" t="str">
        <f>IF(打刻用!P7=打刻用!$P$40,打刻用!T7,"")</f>
        <v/>
      </c>
      <c r="R25" s="13" t="str">
        <f t="shared" si="6"/>
        <v/>
      </c>
      <c r="S25" s="6"/>
      <c r="T25" s="7"/>
      <c r="U25" s="7"/>
      <c r="V25" s="7"/>
      <c r="W25" s="7"/>
      <c r="X25" s="7"/>
      <c r="Y25" s="7"/>
      <c r="Z25" s="7"/>
      <c r="AA25" s="16"/>
      <c r="AB25" s="7"/>
      <c r="AC25" s="6"/>
      <c r="AD25" s="7"/>
      <c r="AE25" s="7"/>
      <c r="AF25" s="16"/>
      <c r="AG25" s="7"/>
      <c r="AH25" s="6"/>
      <c r="AI25" s="7"/>
      <c r="AJ25" s="7"/>
      <c r="AK25" s="16"/>
      <c r="AL25" s="7"/>
      <c r="AM25" s="6"/>
    </row>
    <row r="26" spans="1:39" ht="13.5" customHeight="1">
      <c r="A26" s="7"/>
      <c r="B26" s="7"/>
      <c r="C26" s="7"/>
      <c r="D26" s="6"/>
      <c r="E26" s="7"/>
      <c r="F26" s="7"/>
      <c r="G26" s="7"/>
      <c r="H26" s="7"/>
      <c r="I26" s="7"/>
      <c r="J26" s="7"/>
      <c r="K26" s="7"/>
      <c r="L26" s="7"/>
      <c r="M26" s="7"/>
      <c r="N26" s="7"/>
      <c r="O26" s="11" t="str">
        <f>IF(打刻用!$P8=打刻用!$P$40,打刻用!A8,"")</f>
        <v/>
      </c>
      <c r="P26" s="13" t="str">
        <f>IF(打刻用!$P8=打刻用!$P$40,打刻用!B8,"")</f>
        <v/>
      </c>
      <c r="Q26" s="2" t="str">
        <f>IF(打刻用!P8=打刻用!$P$40,打刻用!T8,"")</f>
        <v/>
      </c>
      <c r="R26" s="13" t="str">
        <f t="shared" si="6"/>
        <v/>
      </c>
      <c r="S26" s="7"/>
      <c r="T26" s="7"/>
      <c r="U26" s="7"/>
      <c r="V26" s="7"/>
      <c r="W26" s="7"/>
      <c r="X26" s="7"/>
      <c r="Y26" s="7"/>
      <c r="Z26" s="7"/>
      <c r="AA26" s="16"/>
      <c r="AB26" s="7"/>
      <c r="AC26" s="6"/>
      <c r="AD26" s="7"/>
      <c r="AE26" s="7"/>
      <c r="AF26" s="16"/>
      <c r="AG26" s="7"/>
      <c r="AH26" s="6"/>
      <c r="AI26" s="7"/>
      <c r="AJ26" s="7" t="str">
        <f>IFERROR(RANK(AM26,Q$180:Q$194),"")</f>
        <v/>
      </c>
      <c r="AK26" s="16" t="e">
        <f>IF(打刻用!#REF!=打刻用!$P$45,打刻用!#REF!,"")</f>
        <v>#REF!</v>
      </c>
      <c r="AL26" s="7" t="e">
        <f>IF(打刻用!#REF!=打刻用!$P$45,打刻用!#REF!,"")</f>
        <v>#REF!</v>
      </c>
      <c r="AM26" s="6" t="e">
        <f>IF(打刻用!#REF!=打刻用!$P$45,打刻用!#REF!,"")</f>
        <v>#REF!</v>
      </c>
    </row>
    <row r="27" spans="1:39" ht="13.5" customHeight="1">
      <c r="A27" s="7"/>
      <c r="B27" s="7"/>
      <c r="C27" s="7"/>
      <c r="D27" s="6"/>
      <c r="E27" s="7"/>
      <c r="F27" s="7"/>
      <c r="G27" s="7"/>
      <c r="H27" s="7"/>
      <c r="I27" s="7"/>
      <c r="J27" s="7"/>
      <c r="K27" s="7"/>
      <c r="L27" s="7"/>
      <c r="M27" s="7"/>
      <c r="N27" s="7"/>
      <c r="O27" s="11" t="str">
        <f>IF(打刻用!$P9=打刻用!$P$40,打刻用!A9,"")</f>
        <v/>
      </c>
      <c r="P27" s="13" t="str">
        <f>IF(打刻用!$P9=打刻用!$P$40,打刻用!B9,"")</f>
        <v/>
      </c>
      <c r="Q27" s="2" t="str">
        <f>IF(打刻用!P9=打刻用!$P$40,打刻用!T9,"")</f>
        <v/>
      </c>
      <c r="R27" s="13" t="str">
        <f t="shared" si="6"/>
        <v/>
      </c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</row>
    <row r="28" spans="1:39" ht="13.5" customHeight="1">
      <c r="A28" s="7"/>
      <c r="B28" s="7"/>
      <c r="C28" s="7"/>
      <c r="D28" s="6"/>
      <c r="E28" s="7"/>
      <c r="F28" s="7"/>
      <c r="G28" s="7"/>
      <c r="H28" s="7"/>
      <c r="I28" s="7"/>
      <c r="J28" s="7"/>
      <c r="K28" s="7"/>
      <c r="L28" s="7"/>
      <c r="M28" s="7"/>
      <c r="N28" s="7"/>
      <c r="O28" s="11" t="str">
        <f>IF(打刻用!$P10=打刻用!$P$40,打刻用!A10,"")</f>
        <v/>
      </c>
      <c r="P28" s="13" t="str">
        <f>IF(打刻用!$P10=打刻用!$P$40,打刻用!B10,"")</f>
        <v/>
      </c>
      <c r="Q28" s="2" t="str">
        <f>IF(打刻用!P10=打刻用!$P$40,打刻用!T10,"")</f>
        <v/>
      </c>
      <c r="R28" s="13" t="str">
        <f t="shared" si="6"/>
        <v/>
      </c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</row>
    <row r="29" spans="1:39" ht="13.5" customHeight="1">
      <c r="A29" s="7"/>
      <c r="B29" s="7"/>
      <c r="C29" s="7"/>
      <c r="D29" s="6"/>
      <c r="E29" s="7"/>
      <c r="F29" s="7"/>
      <c r="G29" s="7"/>
      <c r="H29" s="7"/>
      <c r="I29" s="7"/>
      <c r="J29" s="7"/>
      <c r="K29" s="7"/>
      <c r="L29" s="7"/>
      <c r="M29" s="7"/>
      <c r="N29" s="7"/>
      <c r="O29" s="11" t="str">
        <f>IF(打刻用!$P11=打刻用!$P$40,打刻用!A11,"")</f>
        <v/>
      </c>
      <c r="P29" s="13" t="str">
        <f>IF(打刻用!$P11=打刻用!$P$40,打刻用!B11,"")</f>
        <v/>
      </c>
      <c r="Q29" s="2" t="str">
        <f>IF(打刻用!P11=打刻用!$P$40,打刻用!T11,"")</f>
        <v/>
      </c>
      <c r="R29" s="13" t="str">
        <f t="shared" si="6"/>
        <v/>
      </c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</row>
    <row r="30" spans="1:39" ht="13.5" customHeight="1">
      <c r="A30" s="7"/>
      <c r="B30" s="7"/>
      <c r="C30" s="7"/>
      <c r="D30" s="6"/>
      <c r="E30" s="7"/>
      <c r="F30" s="7"/>
      <c r="G30" s="7"/>
      <c r="H30" s="7"/>
      <c r="I30" s="7"/>
      <c r="J30" s="7"/>
      <c r="K30" s="7"/>
      <c r="L30" s="7"/>
      <c r="M30" s="7"/>
      <c r="N30" s="7"/>
      <c r="O30" s="11" t="str">
        <f>IF(打刻用!$P12=打刻用!$P$40,打刻用!A12,"")</f>
        <v/>
      </c>
      <c r="P30" s="13" t="str">
        <f>IF(打刻用!$P12=打刻用!$P$40,打刻用!B12,"")</f>
        <v/>
      </c>
      <c r="Q30" s="2" t="str">
        <f>IF(打刻用!P12=打刻用!$P$40,打刻用!T12,"")</f>
        <v/>
      </c>
      <c r="R30" s="13" t="str">
        <f t="shared" si="6"/>
        <v/>
      </c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</row>
    <row r="31" spans="1:39" ht="13.5" customHeight="1">
      <c r="A31" s="7"/>
      <c r="B31" s="7"/>
      <c r="C31" s="7"/>
      <c r="D31" s="6"/>
      <c r="E31" s="7"/>
      <c r="F31" s="7"/>
      <c r="G31" s="7"/>
      <c r="H31" s="7"/>
      <c r="I31" s="7"/>
      <c r="J31" s="7"/>
      <c r="K31" s="7"/>
      <c r="L31" s="7"/>
      <c r="M31" s="7"/>
      <c r="N31" s="7"/>
      <c r="O31" s="11" t="str">
        <f>IF(打刻用!$P13=打刻用!$P$40,打刻用!A13,"")</f>
        <v/>
      </c>
      <c r="P31" s="13" t="str">
        <f>IF(打刻用!$P13=打刻用!$P$40,打刻用!B13,"")</f>
        <v/>
      </c>
      <c r="Q31" s="2" t="str">
        <f>IF(打刻用!P13=打刻用!$P$40,打刻用!T13,"")</f>
        <v/>
      </c>
      <c r="R31" s="13" t="str">
        <f t="shared" si="6"/>
        <v/>
      </c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</row>
    <row r="32" spans="1:39" ht="13.5" customHeight="1">
      <c r="A32" s="7"/>
      <c r="B32" s="7"/>
      <c r="C32" s="7"/>
      <c r="D32" s="6"/>
      <c r="E32" s="7"/>
      <c r="F32" s="7"/>
      <c r="G32" s="7"/>
      <c r="H32" s="7"/>
      <c r="I32" s="7"/>
      <c r="J32" s="7"/>
      <c r="K32" s="7"/>
      <c r="L32" s="7"/>
      <c r="M32" s="7"/>
      <c r="N32" s="7"/>
      <c r="O32" s="11" t="str">
        <f>IF(打刻用!$P14=打刻用!$P$40,打刻用!A14,"")</f>
        <v/>
      </c>
      <c r="P32" s="13" t="str">
        <f>IF(打刻用!$P14=打刻用!$P$40,打刻用!B14,"")</f>
        <v/>
      </c>
      <c r="Q32" s="2" t="str">
        <f>IF(打刻用!P14=打刻用!$P$40,打刻用!T14,"")</f>
        <v/>
      </c>
      <c r="R32" s="13" t="str">
        <f t="shared" si="6"/>
        <v/>
      </c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</row>
    <row r="33" spans="1:39" ht="13.5" customHeight="1">
      <c r="A33" s="7"/>
      <c r="B33" s="7"/>
      <c r="C33" s="7"/>
      <c r="D33" s="6"/>
      <c r="E33" s="7"/>
      <c r="F33" s="7"/>
      <c r="G33" s="7"/>
      <c r="H33" s="7"/>
      <c r="I33" s="7"/>
      <c r="J33" s="7"/>
      <c r="K33" s="7"/>
      <c r="L33" s="7"/>
      <c r="M33" s="7"/>
      <c r="N33" s="7"/>
      <c r="O33" s="16"/>
      <c r="P33" s="7"/>
      <c r="Q33" s="6"/>
      <c r="R33" s="7">
        <f>COUNT(R20:R32)</f>
        <v>0</v>
      </c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</row>
    <row r="34" spans="1:39" ht="13.5" customHeight="1">
      <c r="A34" s="7"/>
      <c r="B34" s="7"/>
      <c r="C34" s="7"/>
      <c r="D34" s="6"/>
      <c r="E34" s="7"/>
      <c r="F34" s="7"/>
      <c r="G34" s="7"/>
      <c r="H34" s="7"/>
      <c r="I34" s="7"/>
      <c r="J34" s="7"/>
      <c r="K34" s="7"/>
      <c r="L34" s="7"/>
      <c r="M34" s="7"/>
      <c r="N34" s="7"/>
      <c r="O34" s="16"/>
      <c r="P34" s="7"/>
      <c r="Q34" s="6"/>
      <c r="R34" s="6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</row>
    <row r="35" spans="1:39" ht="13.5" customHeight="1">
      <c r="A35" s="7"/>
      <c r="B35" s="7"/>
      <c r="C35" s="7"/>
      <c r="D35" s="6"/>
      <c r="E35" s="7"/>
      <c r="F35" s="7"/>
      <c r="G35" s="7"/>
      <c r="H35" s="7"/>
      <c r="I35" s="7"/>
      <c r="J35" s="7"/>
      <c r="K35" s="7"/>
      <c r="L35" s="7"/>
      <c r="M35" s="7"/>
      <c r="N35" s="7"/>
      <c r="O35" s="109" t="str">
        <f>打刻用!P41</f>
        <v>TA3</v>
      </c>
      <c r="P35" s="110"/>
      <c r="Q35" s="110"/>
      <c r="R35" s="111"/>
      <c r="S35" s="7"/>
      <c r="T35" s="7"/>
      <c r="U35" s="109" t="str">
        <f>打刻用!P41</f>
        <v>TA3</v>
      </c>
      <c r="V35" s="110"/>
      <c r="W35" s="110"/>
      <c r="X35" s="111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</row>
    <row r="36" spans="1:39" ht="13.5" customHeight="1" thickBot="1">
      <c r="A36" s="7"/>
      <c r="B36" s="7"/>
      <c r="C36" s="7"/>
      <c r="D36" s="6"/>
      <c r="E36" s="7"/>
      <c r="F36" s="7"/>
      <c r="G36" s="7"/>
      <c r="H36" s="7"/>
      <c r="I36" s="7"/>
      <c r="J36" s="7"/>
      <c r="K36" s="7"/>
      <c r="L36" s="7"/>
      <c r="M36" s="7"/>
      <c r="N36" s="7"/>
      <c r="O36" s="8" t="s">
        <v>0</v>
      </c>
      <c r="P36" s="8" t="s">
        <v>1</v>
      </c>
      <c r="Q36" s="1" t="s">
        <v>5</v>
      </c>
      <c r="R36" s="8" t="s">
        <v>9</v>
      </c>
      <c r="S36" s="7"/>
      <c r="T36" s="7"/>
      <c r="U36" s="26" t="s">
        <v>0</v>
      </c>
      <c r="V36" s="26" t="s">
        <v>1</v>
      </c>
      <c r="W36" s="27" t="s">
        <v>5</v>
      </c>
      <c r="X36" s="26" t="s">
        <v>9</v>
      </c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</row>
    <row r="37" spans="1:39" ht="13.5" customHeight="1" thickTop="1">
      <c r="A37" s="7"/>
      <c r="B37" s="7"/>
      <c r="C37" s="7"/>
      <c r="D37" s="6"/>
      <c r="E37" s="7"/>
      <c r="F37" s="7"/>
      <c r="G37" s="7"/>
      <c r="H37" s="7"/>
      <c r="I37" s="7"/>
      <c r="J37" s="7"/>
      <c r="K37" s="7"/>
      <c r="L37" s="7"/>
      <c r="M37" s="7"/>
      <c r="N37" s="7"/>
      <c r="O37" s="11" t="str">
        <f>IF(打刻用!$P2=打刻用!$P$41,打刻用!A2,"")</f>
        <v/>
      </c>
      <c r="P37" s="13" t="str">
        <f>IF(打刻用!$P2=打刻用!$P$41,打刻用!B2,"")</f>
        <v/>
      </c>
      <c r="Q37" s="2" t="str">
        <f>IF(打刻用!P2=打刻用!$P$41,打刻用!T2,"")</f>
        <v/>
      </c>
      <c r="R37" s="13" t="str">
        <f>IFERROR((IFERROR(RANK(Q37,Q$37:Q$51,1),""))+R$16+R$33,"")</f>
        <v/>
      </c>
      <c r="S37" s="7"/>
      <c r="T37" s="7"/>
      <c r="U37" s="23" t="e">
        <f>IF(打刻用!#REF!=打刻用!$P$41,打刻用!#REF!,"")</f>
        <v>#REF!</v>
      </c>
      <c r="V37" s="24" t="e">
        <f>IF(打刻用!#REF!=打刻用!$P$41,打刻用!#REF!,"")</f>
        <v>#REF!</v>
      </c>
      <c r="W37" s="25" t="e">
        <f>IF(打刻用!#REF!=打刻用!$P$41,打刻用!#REF!,"")</f>
        <v>#REF!</v>
      </c>
      <c r="X37" s="13" t="str">
        <f>IFERROR((IFERROR(RANK(W37,W$37:W$40,1),""))+X$7+X$24+A$16,"")</f>
        <v/>
      </c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</row>
    <row r="38" spans="1:39" ht="13.5" customHeight="1">
      <c r="A38" s="7"/>
      <c r="B38" s="7"/>
      <c r="C38" s="7"/>
      <c r="D38" s="6"/>
      <c r="E38" s="7"/>
      <c r="F38" s="7"/>
      <c r="G38" s="7"/>
      <c r="H38" s="7"/>
      <c r="I38" s="7"/>
      <c r="J38" s="7"/>
      <c r="K38" s="7"/>
      <c r="L38" s="7"/>
      <c r="M38" s="7"/>
      <c r="N38" s="7"/>
      <c r="O38" s="11" t="str">
        <f>IF(打刻用!$P3=打刻用!$P$41,打刻用!A3,"")</f>
        <v/>
      </c>
      <c r="P38" s="13" t="str">
        <f>IF(打刻用!$P3=打刻用!$P$41,打刻用!B3,"")</f>
        <v/>
      </c>
      <c r="Q38" s="2" t="str">
        <f>IF(打刻用!P3=打刻用!$P$41,打刻用!T3,"")</f>
        <v/>
      </c>
      <c r="R38" s="13" t="str">
        <f t="shared" ref="R38:R51" si="7">IFERROR((IFERROR(RANK(Q38,Q$37:Q$51,1),""))+R$16+R$33,"")</f>
        <v/>
      </c>
      <c r="S38" s="7"/>
      <c r="T38" s="7"/>
      <c r="U38" s="18" t="str">
        <f>IF(打刻用!$P15=打刻用!$P$41,打刻用!A15,"")</f>
        <v/>
      </c>
      <c r="V38" s="19" t="str">
        <f>IF(打刻用!$P15=打刻用!$P$41,打刻用!B15,"")</f>
        <v/>
      </c>
      <c r="W38" s="20" t="str">
        <f>IF(打刻用!P15=打刻用!$P$41,打刻用!T15,"")</f>
        <v/>
      </c>
      <c r="X38" s="5" t="str">
        <f>IFERROR((IFERROR(RANK(W38,W$37:W$40,1),""))+X$7+X$24+A$16,"")</f>
        <v/>
      </c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</row>
    <row r="39" spans="1:39" ht="13.5" customHeight="1">
      <c r="A39" s="7"/>
      <c r="B39" s="7"/>
      <c r="C39" s="7"/>
      <c r="D39" s="6"/>
      <c r="E39" s="7"/>
      <c r="F39" s="7"/>
      <c r="G39" s="7"/>
      <c r="H39" s="7"/>
      <c r="I39" s="7"/>
      <c r="J39" s="7"/>
      <c r="K39" s="7"/>
      <c r="L39" s="7"/>
      <c r="M39" s="7"/>
      <c r="N39" s="7"/>
      <c r="O39" s="11" t="str">
        <f>IF(打刻用!$P4=打刻用!$P$41,打刻用!A4,"")</f>
        <v/>
      </c>
      <c r="P39" s="13" t="str">
        <f>IF(打刻用!$P4=打刻用!$P$41,打刻用!B4,"")</f>
        <v/>
      </c>
      <c r="Q39" s="2" t="str">
        <f>IF(打刻用!P4=打刻用!$P$41,打刻用!T4,"")</f>
        <v/>
      </c>
      <c r="R39" s="13" t="str">
        <f t="shared" si="7"/>
        <v/>
      </c>
      <c r="S39" s="7"/>
      <c r="T39" s="7"/>
      <c r="U39" s="18" t="str">
        <f>IF(打刻用!$P16=打刻用!$P$41,打刻用!A16,"")</f>
        <v/>
      </c>
      <c r="V39" s="19" t="str">
        <f>IF(打刻用!$P16=打刻用!$P$41,打刻用!B16,"")</f>
        <v/>
      </c>
      <c r="W39" s="20" t="str">
        <f>IF(打刻用!P16=打刻用!$P$41,打刻用!T16,"")</f>
        <v/>
      </c>
      <c r="X39" s="5" t="str">
        <f>IFERROR((IFERROR(RANK(W39,W$37:W$40,1),""))+X$7+X$24+A$16,"")</f>
        <v/>
      </c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</row>
    <row r="40" spans="1:39" ht="13.5" customHeight="1">
      <c r="A40" s="7"/>
      <c r="B40" s="7"/>
      <c r="C40" s="7"/>
      <c r="D40" s="6"/>
      <c r="E40" s="7"/>
      <c r="F40" s="7"/>
      <c r="G40" s="7"/>
      <c r="H40" s="7"/>
      <c r="I40" s="7"/>
      <c r="J40" s="7"/>
      <c r="K40" s="7"/>
      <c r="L40" s="7"/>
      <c r="M40" s="7"/>
      <c r="N40" s="7"/>
      <c r="O40" s="11">
        <f>IF(打刻用!$P5=打刻用!$P$41,打刻用!A5,"")</f>
        <v>4</v>
      </c>
      <c r="P40" s="13" t="str">
        <f>IF(打刻用!$P5=打刻用!$P$41,打刻用!B5,"")</f>
        <v>タカチャンズ</v>
      </c>
      <c r="Q40" s="2">
        <f>IF(打刻用!P5=打刻用!$P$41,打刻用!T5,"")</f>
        <v>0.3235763888888889</v>
      </c>
      <c r="R40" s="13">
        <f t="shared" si="7"/>
        <v>7</v>
      </c>
      <c r="S40" s="7"/>
      <c r="T40" s="7"/>
      <c r="U40" s="18" t="str">
        <f>IF(打刻用!$P17=打刻用!$P$41,打刻用!A17,"")</f>
        <v/>
      </c>
      <c r="V40" s="19" t="str">
        <f>IF(打刻用!$P17=打刻用!$P$41,打刻用!B17,"")</f>
        <v/>
      </c>
      <c r="W40" s="20" t="str">
        <f>IF(打刻用!P17=打刻用!$P$41,打刻用!T17,"")</f>
        <v/>
      </c>
      <c r="X40" s="5" t="str">
        <f>IFERROR((IFERROR(RANK(W40,W$37:W$40,1),""))+X$7+X$24+A$16,"")</f>
        <v/>
      </c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</row>
    <row r="41" spans="1:39" ht="13.5" customHeight="1">
      <c r="A41" s="7"/>
      <c r="B41" s="7"/>
      <c r="C41" s="7"/>
      <c r="D41" s="6"/>
      <c r="E41" s="7"/>
      <c r="F41" s="7"/>
      <c r="G41" s="7"/>
      <c r="H41" s="7"/>
      <c r="I41" s="7"/>
      <c r="J41" s="7"/>
      <c r="K41" s="7"/>
      <c r="L41" s="7"/>
      <c r="M41" s="7"/>
      <c r="N41" s="7"/>
      <c r="O41" s="11" t="str">
        <f>IF(打刻用!$P6=打刻用!$P$41,打刻用!A6,"")</f>
        <v/>
      </c>
      <c r="P41" s="13" t="str">
        <f>IF(打刻用!$P6=打刻用!$P$41,打刻用!B6,"")</f>
        <v/>
      </c>
      <c r="Q41" s="2" t="str">
        <f>IF(打刻用!P6=打刻用!$P$41,打刻用!T6,"")</f>
        <v/>
      </c>
      <c r="R41" s="13" t="str">
        <f t="shared" si="7"/>
        <v/>
      </c>
      <c r="S41" s="7"/>
      <c r="T41" s="7"/>
      <c r="U41" s="7"/>
      <c r="V41" s="7"/>
      <c r="W41" s="7"/>
      <c r="X41" s="7">
        <f>COUNT(X37:X40)</f>
        <v>0</v>
      </c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</row>
    <row r="42" spans="1:39" ht="13.5" customHeight="1">
      <c r="A42" s="7"/>
      <c r="B42" s="7"/>
      <c r="C42" s="7"/>
      <c r="D42" s="6"/>
      <c r="E42" s="7"/>
      <c r="F42" s="7"/>
      <c r="G42" s="7"/>
      <c r="H42" s="7"/>
      <c r="I42" s="7"/>
      <c r="J42" s="7"/>
      <c r="K42" s="7"/>
      <c r="L42" s="7"/>
      <c r="M42" s="7"/>
      <c r="N42" s="7"/>
      <c r="O42" s="11">
        <f>IF(打刻用!$P7=打刻用!$P$41,打刻用!A7,"")</f>
        <v>6</v>
      </c>
      <c r="P42" s="13" t="str">
        <f>IF(打刻用!$P7=打刻用!$P$41,打刻用!B7,"")</f>
        <v>日本縦走計画</v>
      </c>
      <c r="Q42" s="2">
        <f>IF(打刻用!P7=打刻用!$P$41,打刻用!T7,"")</f>
        <v>0.31365740740740744</v>
      </c>
      <c r="R42" s="13">
        <f t="shared" si="7"/>
        <v>6</v>
      </c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</row>
    <row r="43" spans="1:39" ht="13.5" customHeight="1">
      <c r="A43" s="7"/>
      <c r="B43" s="7"/>
      <c r="C43" s="7"/>
      <c r="D43" s="6"/>
      <c r="E43" s="7"/>
      <c r="F43" s="7"/>
      <c r="G43" s="7"/>
      <c r="H43" s="7"/>
      <c r="I43" s="7"/>
      <c r="J43" s="7"/>
      <c r="K43" s="7"/>
      <c r="L43" s="7"/>
      <c r="M43" s="7"/>
      <c r="N43" s="7"/>
      <c r="O43" s="11" t="str">
        <f>IF(打刻用!$P8=打刻用!$P$41,打刻用!A8,"")</f>
        <v/>
      </c>
      <c r="P43" s="13" t="str">
        <f>IF(打刻用!$P8=打刻用!$P$41,打刻用!B8,"")</f>
        <v/>
      </c>
      <c r="Q43" s="2" t="str">
        <f>IF(打刻用!P8=打刻用!$P$41,打刻用!T8,"")</f>
        <v/>
      </c>
      <c r="R43" s="13" t="str">
        <f t="shared" si="7"/>
        <v/>
      </c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</row>
    <row r="44" spans="1:39" ht="13.5" customHeight="1">
      <c r="A44" s="7"/>
      <c r="B44" s="7"/>
      <c r="C44" s="7"/>
      <c r="D44" s="6"/>
      <c r="E44" s="7"/>
      <c r="F44" s="7"/>
      <c r="G44" s="7"/>
      <c r="H44" s="7"/>
      <c r="I44" s="7"/>
      <c r="J44" s="7"/>
      <c r="K44" s="7"/>
      <c r="L44" s="7"/>
      <c r="M44" s="7"/>
      <c r="N44" s="7"/>
      <c r="O44" s="11" t="str">
        <f>IF(打刻用!$P9=打刻用!$P$41,打刻用!A9,"")</f>
        <v/>
      </c>
      <c r="P44" s="13" t="str">
        <f>IF(打刻用!$P9=打刻用!$P$41,打刻用!B9,"")</f>
        <v/>
      </c>
      <c r="Q44" s="2" t="str">
        <f>IF(打刻用!P9=打刻用!$P$41,打刻用!T9,"")</f>
        <v/>
      </c>
      <c r="R44" s="13" t="str">
        <f t="shared" si="7"/>
        <v/>
      </c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</row>
    <row r="45" spans="1:39" ht="13.5" customHeight="1">
      <c r="A45" s="7"/>
      <c r="B45" s="7"/>
      <c r="C45" s="7"/>
      <c r="D45" s="6"/>
      <c r="E45" s="7"/>
      <c r="F45" s="7"/>
      <c r="G45" s="7"/>
      <c r="H45" s="7"/>
      <c r="I45" s="7"/>
      <c r="J45" s="7"/>
      <c r="K45" s="7"/>
      <c r="L45" s="7"/>
      <c r="M45" s="7"/>
      <c r="N45" s="7"/>
      <c r="O45" s="11" t="str">
        <f>IF(打刻用!$P10=打刻用!$P$41,打刻用!A10,"")</f>
        <v/>
      </c>
      <c r="P45" s="13" t="str">
        <f>IF(打刻用!$P10=打刻用!$P$41,打刻用!B10,"")</f>
        <v/>
      </c>
      <c r="Q45" s="2" t="str">
        <f>IF(打刻用!P10=打刻用!$P$41,打刻用!T10,"")</f>
        <v/>
      </c>
      <c r="R45" s="13" t="str">
        <f t="shared" si="7"/>
        <v/>
      </c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</row>
    <row r="46" spans="1:39" ht="13.5" customHeight="1">
      <c r="A46" s="7"/>
      <c r="B46" s="7"/>
      <c r="C46" s="7"/>
      <c r="D46" s="6"/>
      <c r="E46" s="7"/>
      <c r="F46" s="7"/>
      <c r="G46" s="7"/>
      <c r="H46" s="7"/>
      <c r="I46" s="7"/>
      <c r="J46" s="7"/>
      <c r="K46" s="7"/>
      <c r="L46" s="7"/>
      <c r="M46" s="7"/>
      <c r="N46" s="7"/>
      <c r="O46" s="11" t="str">
        <f>IF(打刻用!$P11=打刻用!$P$41,打刻用!A11,"")</f>
        <v/>
      </c>
      <c r="P46" s="13" t="str">
        <f>IF(打刻用!$P11=打刻用!$P$41,打刻用!B11,"")</f>
        <v/>
      </c>
      <c r="Q46" s="2" t="str">
        <f>IF(打刻用!P11=打刻用!$P$41,打刻用!T11,"")</f>
        <v/>
      </c>
      <c r="R46" s="13" t="str">
        <f t="shared" si="7"/>
        <v/>
      </c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</row>
    <row r="47" spans="1:39" ht="13.5" customHeight="1">
      <c r="A47" s="7"/>
      <c r="B47" s="7"/>
      <c r="C47" s="7"/>
      <c r="D47" s="6"/>
      <c r="F47" s="7"/>
      <c r="G47" s="7"/>
      <c r="H47" s="7"/>
      <c r="I47" s="7"/>
      <c r="J47" s="7"/>
      <c r="K47" s="7"/>
      <c r="L47" s="7"/>
      <c r="M47" s="7"/>
      <c r="N47" s="7"/>
      <c r="O47" s="11" t="str">
        <f>IF(打刻用!$P12=打刻用!$P$41,打刻用!A12,"")</f>
        <v/>
      </c>
      <c r="P47" s="13" t="str">
        <f>IF(打刻用!$P12=打刻用!$P$41,打刻用!B12,"")</f>
        <v/>
      </c>
      <c r="Q47" s="2" t="str">
        <f>IF(打刻用!P12=打刻用!$P$41,打刻用!T12,"")</f>
        <v/>
      </c>
      <c r="R47" s="13" t="str">
        <f t="shared" si="7"/>
        <v/>
      </c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</row>
    <row r="48" spans="1:39" ht="13.5" customHeight="1">
      <c r="A48" s="7"/>
      <c r="B48" s="7"/>
      <c r="C48" s="7"/>
      <c r="D48" s="6"/>
      <c r="F48" s="7"/>
      <c r="G48" s="7"/>
      <c r="H48" s="7"/>
      <c r="I48" s="7"/>
      <c r="J48" s="7"/>
      <c r="K48" s="7"/>
      <c r="L48" s="7"/>
      <c r="M48" s="7"/>
      <c r="N48" s="7"/>
      <c r="O48" s="11" t="str">
        <f>IF(打刻用!$P13=打刻用!$P$41,打刻用!A13,"")</f>
        <v/>
      </c>
      <c r="P48" s="13" t="str">
        <f>IF(打刻用!$P13=打刻用!$P$41,打刻用!B13,"")</f>
        <v/>
      </c>
      <c r="Q48" s="2" t="str">
        <f>IF(打刻用!P13=打刻用!$P$41,打刻用!T13,"")</f>
        <v/>
      </c>
      <c r="R48" s="13" t="str">
        <f t="shared" si="7"/>
        <v/>
      </c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</row>
    <row r="49" spans="1:39" ht="13.5" customHeight="1">
      <c r="A49" s="7"/>
      <c r="B49" s="7"/>
      <c r="C49" s="7"/>
      <c r="D49" s="6"/>
      <c r="F49" s="7"/>
      <c r="G49" s="7"/>
      <c r="H49" s="7"/>
      <c r="I49" s="7"/>
      <c r="J49" s="7"/>
      <c r="K49" s="7"/>
      <c r="L49" s="7"/>
      <c r="M49" s="7"/>
      <c r="N49" s="7"/>
      <c r="O49" s="11" t="str">
        <f>IF(打刻用!$P14=打刻用!$P$41,打刻用!A14,"")</f>
        <v/>
      </c>
      <c r="P49" s="13" t="str">
        <f>IF(打刻用!$P14=打刻用!$P$41,打刻用!B14,"")</f>
        <v/>
      </c>
      <c r="Q49" s="2" t="str">
        <f>IF(打刻用!P14=打刻用!$P$41,打刻用!T14,"")</f>
        <v/>
      </c>
      <c r="R49" s="13" t="str">
        <f t="shared" si="7"/>
        <v/>
      </c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</row>
    <row r="50" spans="1:39" ht="13.5" customHeight="1">
      <c r="A50" s="7"/>
      <c r="B50" s="7"/>
      <c r="C50" s="7"/>
      <c r="D50" s="6"/>
      <c r="F50" s="7"/>
      <c r="G50" s="7"/>
      <c r="H50" s="7"/>
      <c r="I50" s="7"/>
      <c r="J50" s="7"/>
      <c r="K50" s="7"/>
      <c r="L50" s="7"/>
      <c r="M50" s="7"/>
      <c r="N50" s="7"/>
      <c r="O50" s="11" t="str">
        <f>IF(打刻用!$P15=打刻用!$P$41,打刻用!A15,"")</f>
        <v/>
      </c>
      <c r="P50" s="13" t="str">
        <f>IF(打刻用!$P15=打刻用!$P$41,打刻用!B15,"")</f>
        <v/>
      </c>
      <c r="Q50" s="2" t="str">
        <f>IF(打刻用!P15=打刻用!$P$41,打刻用!T15,"")</f>
        <v/>
      </c>
      <c r="R50" s="13" t="str">
        <f t="shared" si="7"/>
        <v/>
      </c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</row>
    <row r="51" spans="1:39" ht="13.5" customHeight="1">
      <c r="A51" s="7"/>
      <c r="B51" s="7"/>
      <c r="C51" s="7"/>
      <c r="D51" s="6"/>
      <c r="F51" s="7"/>
      <c r="G51" s="7"/>
      <c r="H51" s="7"/>
      <c r="I51" s="7"/>
      <c r="J51" s="7"/>
      <c r="K51" s="7"/>
      <c r="L51" s="7"/>
      <c r="M51" s="7"/>
      <c r="N51" s="7"/>
      <c r="O51" s="11" t="str">
        <f>IF(打刻用!$P16=打刻用!$P$41,打刻用!A16,"")</f>
        <v/>
      </c>
      <c r="P51" s="13" t="str">
        <f>IF(打刻用!$P16=打刻用!$P$41,打刻用!B16,"")</f>
        <v/>
      </c>
      <c r="Q51" s="2" t="str">
        <f>IF(打刻用!P16=打刻用!$P$41,打刻用!T16,"")</f>
        <v/>
      </c>
      <c r="R51" s="13" t="str">
        <f t="shared" si="7"/>
        <v/>
      </c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</row>
    <row r="52" spans="1:39" ht="13.5" customHeight="1">
      <c r="A52" s="7"/>
      <c r="B52" s="7"/>
      <c r="C52" s="7"/>
      <c r="D52" s="6"/>
      <c r="F52" s="7"/>
      <c r="G52" s="7"/>
      <c r="H52" s="7"/>
      <c r="I52" s="7"/>
      <c r="J52" s="7"/>
      <c r="K52" s="7"/>
      <c r="L52" s="7"/>
      <c r="M52" s="7"/>
      <c r="N52" s="7"/>
      <c r="O52" s="16"/>
      <c r="P52" s="7"/>
      <c r="Q52" s="6"/>
      <c r="R52" s="7">
        <f>COUNT(R37:R51)</f>
        <v>2</v>
      </c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</row>
    <row r="53" spans="1:39" ht="13.5" customHeight="1">
      <c r="A53" s="7"/>
      <c r="B53" s="7"/>
      <c r="C53" s="7"/>
      <c r="D53" s="6"/>
      <c r="F53" s="7"/>
      <c r="G53" s="7"/>
      <c r="H53" s="7"/>
      <c r="I53" s="7"/>
      <c r="J53" s="7"/>
      <c r="K53" s="7"/>
      <c r="L53" s="7"/>
      <c r="M53" s="7"/>
      <c r="N53" s="7"/>
      <c r="O53" s="16"/>
      <c r="P53" s="7"/>
      <c r="Q53" s="6"/>
      <c r="R53" s="6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</row>
    <row r="54" spans="1:39" ht="13.5" customHeight="1">
      <c r="A54" s="7"/>
      <c r="B54" s="7"/>
      <c r="C54" s="7"/>
      <c r="D54" s="6"/>
      <c r="F54" s="7"/>
      <c r="G54" s="7"/>
      <c r="H54" s="7"/>
      <c r="I54" s="7"/>
      <c r="J54" s="7"/>
      <c r="K54" s="7"/>
      <c r="L54" s="7"/>
      <c r="M54" s="7"/>
      <c r="N54" s="7"/>
      <c r="O54" s="109" t="str">
        <f>打刻用!P42</f>
        <v>TA2</v>
      </c>
      <c r="P54" s="110"/>
      <c r="Q54" s="110"/>
      <c r="R54" s="111"/>
      <c r="S54" s="7"/>
      <c r="T54" s="7"/>
      <c r="U54" s="109" t="str">
        <f>打刻用!P42</f>
        <v>TA2</v>
      </c>
      <c r="V54" s="110"/>
      <c r="W54" s="110"/>
      <c r="X54" s="111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</row>
    <row r="55" spans="1:39" ht="13.5" customHeight="1" thickBot="1">
      <c r="A55" s="7"/>
      <c r="B55" s="7"/>
      <c r="C55" s="7"/>
      <c r="D55" s="6"/>
      <c r="F55" s="7"/>
      <c r="G55" s="7"/>
      <c r="H55" s="7"/>
      <c r="I55" s="7"/>
      <c r="J55" s="7"/>
      <c r="K55" s="7"/>
      <c r="L55" s="7"/>
      <c r="M55" s="7"/>
      <c r="N55" s="7"/>
      <c r="O55" s="8" t="s">
        <v>0</v>
      </c>
      <c r="P55" s="8" t="s">
        <v>1</v>
      </c>
      <c r="Q55" s="1" t="s">
        <v>5</v>
      </c>
      <c r="R55" s="8" t="s">
        <v>9</v>
      </c>
      <c r="S55" s="7"/>
      <c r="T55" s="7"/>
      <c r="U55" s="8" t="s">
        <v>0</v>
      </c>
      <c r="V55" s="8" t="s">
        <v>1</v>
      </c>
      <c r="W55" s="1" t="s">
        <v>5</v>
      </c>
      <c r="X55" s="8" t="s">
        <v>9</v>
      </c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</row>
    <row r="56" spans="1:39" ht="13.5" customHeight="1" thickTop="1">
      <c r="A56" s="7"/>
      <c r="B56" s="7"/>
      <c r="C56" s="7"/>
      <c r="D56" s="6"/>
      <c r="F56" s="7"/>
      <c r="G56" s="7"/>
      <c r="H56" s="7"/>
      <c r="I56" s="7"/>
      <c r="J56" s="7"/>
      <c r="K56" s="7"/>
      <c r="L56" s="7"/>
      <c r="M56" s="7"/>
      <c r="N56" s="7"/>
      <c r="O56" s="11" t="str">
        <f>IF(打刻用!$P2=打刻用!$P$42,打刻用!A2,"")</f>
        <v/>
      </c>
      <c r="P56" s="13" t="str">
        <f>IF(打刻用!$P2=打刻用!$P$42,打刻用!B2,"")</f>
        <v/>
      </c>
      <c r="Q56" s="2" t="str">
        <f>IF(打刻用!P2=打刻用!$P$42,打刻用!T2,"")</f>
        <v/>
      </c>
      <c r="R56" s="13" t="str">
        <f t="shared" ref="R56:R70" si="8">IFERROR((IFERROR(RANK(Q56,Q$56:Q$70,1),""))+R$16+R$33+R$52,"")</f>
        <v/>
      </c>
      <c r="S56" s="7"/>
      <c r="T56" s="7"/>
      <c r="U56" s="12" t="e">
        <f>IF(打刻用!#REF!=打刻用!$P$42,打刻用!#REF!,"")</f>
        <v>#REF!</v>
      </c>
      <c r="V56" s="5" t="e">
        <f>IF(打刻用!#REF!=打刻用!$P$42,打刻用!#REF!,"")</f>
        <v>#REF!</v>
      </c>
      <c r="W56" s="3" t="e">
        <f>IF(打刻用!#REF!=打刻用!$P$42,打刻用!#REF!,"")</f>
        <v>#REF!</v>
      </c>
      <c r="X56" s="5" t="str">
        <f>IFERROR((IFERROR(RANK(W56,W$56:W$59,1),""))+X$7+X$24+X$41+A$16,"")</f>
        <v/>
      </c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</row>
    <row r="57" spans="1:39" ht="13.5" customHeight="1">
      <c r="A57" s="7"/>
      <c r="B57" s="7"/>
      <c r="C57" s="7"/>
      <c r="D57" s="6"/>
      <c r="F57" s="7"/>
      <c r="G57" s="7"/>
      <c r="H57" s="7"/>
      <c r="I57" s="7"/>
      <c r="J57" s="7"/>
      <c r="K57" s="7"/>
      <c r="L57" s="7"/>
      <c r="M57" s="7"/>
      <c r="N57" s="7"/>
      <c r="O57" s="11" t="str">
        <f>IF(打刻用!$P3=打刻用!$P$42,打刻用!A3,"")</f>
        <v/>
      </c>
      <c r="P57" s="13" t="str">
        <f>IF(打刻用!$P3=打刻用!$P$42,打刻用!B3,"")</f>
        <v/>
      </c>
      <c r="Q57" s="2" t="str">
        <f>IF(打刻用!P3=打刻用!$P$42,打刻用!T3,"")</f>
        <v/>
      </c>
      <c r="R57" s="13" t="str">
        <f t="shared" si="8"/>
        <v/>
      </c>
      <c r="S57" s="7"/>
      <c r="T57" s="7"/>
      <c r="U57" s="12" t="str">
        <f>IF(打刻用!$P15=打刻用!$P$42,打刻用!A15,"")</f>
        <v/>
      </c>
      <c r="V57" s="5" t="str">
        <f>IF(打刻用!$P15=打刻用!$P$42,打刻用!B15,"")</f>
        <v/>
      </c>
      <c r="W57" s="3" t="str">
        <f>IF(打刻用!P15=打刻用!$P$42,打刻用!T15,"")</f>
        <v/>
      </c>
      <c r="X57" s="5" t="str">
        <f>IFERROR((IFERROR(RANK(W57,W$56:W$59,1),""))+X$7+X$24+X$41+A$16,"")</f>
        <v/>
      </c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</row>
    <row r="58" spans="1:39" ht="13.5" customHeight="1">
      <c r="A58" s="7"/>
      <c r="B58" s="7"/>
      <c r="C58" s="7"/>
      <c r="D58" s="6"/>
      <c r="F58" s="7"/>
      <c r="G58" s="7"/>
      <c r="H58" s="7"/>
      <c r="I58" s="7"/>
      <c r="J58" s="7"/>
      <c r="K58" s="7"/>
      <c r="L58" s="7"/>
      <c r="M58" s="7"/>
      <c r="N58" s="7"/>
      <c r="O58" s="11" t="str">
        <f>IF(打刻用!$P4=打刻用!$P$42,打刻用!A4,"")</f>
        <v/>
      </c>
      <c r="P58" s="13" t="str">
        <f>IF(打刻用!$P4=打刻用!$P$42,打刻用!B4,"")</f>
        <v/>
      </c>
      <c r="Q58" s="2" t="str">
        <f>IF(打刻用!P4=打刻用!$P$42,打刻用!T4,"")</f>
        <v/>
      </c>
      <c r="R58" s="13" t="str">
        <f t="shared" si="8"/>
        <v/>
      </c>
      <c r="S58" s="7"/>
      <c r="T58" s="7"/>
      <c r="U58" s="12" t="str">
        <f>IF(打刻用!$P16=打刻用!$P$42,打刻用!A16,"")</f>
        <v/>
      </c>
      <c r="V58" s="5" t="str">
        <f>IF(打刻用!$P16=打刻用!$P$42,打刻用!B16,"")</f>
        <v/>
      </c>
      <c r="W58" s="3" t="str">
        <f>IF(打刻用!P16=打刻用!$P$42,打刻用!T16,"")</f>
        <v/>
      </c>
      <c r="X58" s="5" t="str">
        <f>IFERROR((IFERROR(RANK(W58,W$56:W$59,1),""))+X$7+X$24+X$41+A$16,"")</f>
        <v/>
      </c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</row>
    <row r="59" spans="1:39" ht="13.5" customHeight="1">
      <c r="A59" s="7"/>
      <c r="B59" s="7"/>
      <c r="C59" s="7"/>
      <c r="D59" s="6"/>
      <c r="F59" s="7"/>
      <c r="G59" s="7"/>
      <c r="H59" s="7"/>
      <c r="I59" s="7"/>
      <c r="J59" s="7"/>
      <c r="K59" s="7"/>
      <c r="L59" s="7"/>
      <c r="M59" s="7"/>
      <c r="N59" s="7"/>
      <c r="O59" s="11" t="str">
        <f>IF(打刻用!$P5=打刻用!$P$42,打刻用!A5,"")</f>
        <v/>
      </c>
      <c r="P59" s="13" t="str">
        <f>IF(打刻用!$P5=打刻用!$P$42,打刻用!B5,"")</f>
        <v/>
      </c>
      <c r="Q59" s="2" t="str">
        <f>IF(打刻用!P5=打刻用!$P$42,打刻用!T5,"")</f>
        <v/>
      </c>
      <c r="R59" s="13" t="str">
        <f t="shared" si="8"/>
        <v/>
      </c>
      <c r="S59" s="7"/>
      <c r="T59" s="7"/>
      <c r="U59" s="12" t="str">
        <f>IF(打刻用!$P17=打刻用!$P$42,打刻用!A17,"")</f>
        <v/>
      </c>
      <c r="V59" s="5" t="str">
        <f>IF(打刻用!$P17=打刻用!$P$42,打刻用!B17,"")</f>
        <v/>
      </c>
      <c r="W59" s="3" t="str">
        <f>IF(打刻用!P17=打刻用!$P$42,打刻用!T17,"")</f>
        <v/>
      </c>
      <c r="X59" s="5" t="str">
        <f>IFERROR((IFERROR(RANK(W59,W$56:W$59,1),""))+X$7+X$24+X$41+A$16,"")</f>
        <v/>
      </c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</row>
    <row r="60" spans="1:39" ht="13.5" customHeight="1">
      <c r="A60" s="7"/>
      <c r="B60" s="7"/>
      <c r="C60" s="7"/>
      <c r="D60" s="6"/>
      <c r="F60" s="7"/>
      <c r="G60" s="7"/>
      <c r="H60" s="7"/>
      <c r="I60" s="7"/>
      <c r="J60" s="7"/>
      <c r="K60" s="7"/>
      <c r="L60" s="7"/>
      <c r="M60" s="7"/>
      <c r="N60" s="7"/>
      <c r="O60" s="11" t="str">
        <f>IF(打刻用!$P6=打刻用!$P$42,打刻用!A6,"")</f>
        <v/>
      </c>
      <c r="P60" s="13" t="str">
        <f>IF(打刻用!$P6=打刻用!$P$42,打刻用!B6,"")</f>
        <v/>
      </c>
      <c r="Q60" s="2" t="str">
        <f>IF(打刻用!P6=打刻用!$P$42,打刻用!T6,"")</f>
        <v/>
      </c>
      <c r="R60" s="13" t="str">
        <f t="shared" si="8"/>
        <v/>
      </c>
      <c r="S60" s="7"/>
      <c r="T60" s="7"/>
      <c r="U60" s="7"/>
      <c r="V60" s="7"/>
      <c r="W60" s="7"/>
      <c r="X60" s="7">
        <f>COUNT(X56:X59)</f>
        <v>0</v>
      </c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</row>
    <row r="61" spans="1:39" ht="13.5" customHeight="1">
      <c r="A61" s="7"/>
      <c r="B61" s="7"/>
      <c r="C61" s="7"/>
      <c r="D61" s="6"/>
      <c r="F61" s="7"/>
      <c r="G61" s="7"/>
      <c r="H61" s="7"/>
      <c r="I61" s="7"/>
      <c r="J61" s="7"/>
      <c r="K61" s="7"/>
      <c r="L61" s="7"/>
      <c r="M61" s="7"/>
      <c r="N61" s="7"/>
      <c r="O61" s="11" t="str">
        <f>IF(打刻用!$P7=打刻用!$P$42,打刻用!A7,"")</f>
        <v/>
      </c>
      <c r="P61" s="13" t="str">
        <f>IF(打刻用!$P7=打刻用!$P$42,打刻用!B7,"")</f>
        <v/>
      </c>
      <c r="Q61" s="2" t="str">
        <f>IF(打刻用!P7=打刻用!$P$42,打刻用!T7,"")</f>
        <v/>
      </c>
      <c r="R61" s="13" t="str">
        <f t="shared" si="8"/>
        <v/>
      </c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</row>
    <row r="62" spans="1:39" ht="13.5" customHeight="1">
      <c r="A62" s="7"/>
      <c r="B62" s="7"/>
      <c r="C62" s="7"/>
      <c r="D62" s="6"/>
      <c r="F62" s="7"/>
      <c r="G62" s="7"/>
      <c r="H62" s="7"/>
      <c r="I62" s="7"/>
      <c r="J62" s="7"/>
      <c r="K62" s="7"/>
      <c r="L62" s="7"/>
      <c r="M62" s="7"/>
      <c r="N62" s="7"/>
      <c r="O62" s="11" t="str">
        <f>IF(打刻用!$P8=打刻用!$P$42,打刻用!A8,"")</f>
        <v/>
      </c>
      <c r="P62" s="13" t="str">
        <f>IF(打刻用!$P8=打刻用!$P$42,打刻用!B8,"")</f>
        <v/>
      </c>
      <c r="Q62" s="2" t="str">
        <f>IF(打刻用!P8=打刻用!$P$42,打刻用!T8,"")</f>
        <v/>
      </c>
      <c r="R62" s="13" t="str">
        <f t="shared" si="8"/>
        <v/>
      </c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</row>
    <row r="63" spans="1:39" ht="13.5" customHeight="1">
      <c r="A63" s="7"/>
      <c r="B63" s="7"/>
      <c r="C63" s="7"/>
      <c r="D63" s="6"/>
      <c r="F63" s="7"/>
      <c r="G63" s="7"/>
      <c r="H63" s="7"/>
      <c r="I63" s="7"/>
      <c r="J63" s="7"/>
      <c r="K63" s="7"/>
      <c r="L63" s="7"/>
      <c r="M63" s="7"/>
      <c r="N63" s="7"/>
      <c r="O63" s="11" t="str">
        <f>IF(打刻用!$P9=打刻用!$P$42,打刻用!A9,"")</f>
        <v/>
      </c>
      <c r="P63" s="13" t="str">
        <f>IF(打刻用!$P9=打刻用!$P$42,打刻用!B9,"")</f>
        <v/>
      </c>
      <c r="Q63" s="2" t="str">
        <f>IF(打刻用!P9=打刻用!$P$42,打刻用!T9,"")</f>
        <v/>
      </c>
      <c r="R63" s="13" t="str">
        <f t="shared" si="8"/>
        <v/>
      </c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</row>
    <row r="64" spans="1:39" ht="13.5" customHeight="1">
      <c r="A64" s="7"/>
      <c r="B64" s="7"/>
      <c r="C64" s="7"/>
      <c r="D64" s="6"/>
      <c r="F64" s="7"/>
      <c r="G64" s="7"/>
      <c r="H64" s="7"/>
      <c r="I64" s="7"/>
      <c r="J64" s="7"/>
      <c r="K64" s="7"/>
      <c r="L64" s="7"/>
      <c r="M64" s="7"/>
      <c r="N64" s="7"/>
      <c r="O64" s="11" t="str">
        <f>IF(打刻用!$P10=打刻用!$P$42,打刻用!A10,"")</f>
        <v/>
      </c>
      <c r="P64" s="13" t="str">
        <f>IF(打刻用!$P10=打刻用!$P$42,打刻用!B10,"")</f>
        <v/>
      </c>
      <c r="Q64" s="2" t="str">
        <f>IF(打刻用!P10=打刻用!$P$42,打刻用!T10,"")</f>
        <v/>
      </c>
      <c r="R64" s="13" t="str">
        <f t="shared" si="8"/>
        <v/>
      </c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</row>
    <row r="65" spans="1:39" ht="13.5" customHeight="1">
      <c r="A65" s="7"/>
      <c r="B65" s="7"/>
      <c r="C65" s="7"/>
      <c r="D65" s="6"/>
      <c r="F65" s="7"/>
      <c r="G65" s="7"/>
      <c r="H65" s="7"/>
      <c r="I65" s="7"/>
      <c r="J65" s="7"/>
      <c r="K65" s="7"/>
      <c r="L65" s="7"/>
      <c r="M65" s="7"/>
      <c r="N65" s="7"/>
      <c r="O65" s="11" t="str">
        <f>IF(打刻用!$P11=打刻用!$P$42,打刻用!A11,"")</f>
        <v/>
      </c>
      <c r="P65" s="13" t="str">
        <f>IF(打刻用!$P11=打刻用!$P$42,打刻用!B11,"")</f>
        <v/>
      </c>
      <c r="Q65" s="2" t="str">
        <f>IF(打刻用!P11=打刻用!$P$42,打刻用!T11,"")</f>
        <v/>
      </c>
      <c r="R65" s="13" t="str">
        <f t="shared" si="8"/>
        <v/>
      </c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</row>
    <row r="66" spans="1:39" ht="13.5" customHeight="1">
      <c r="A66" s="7"/>
      <c r="B66" s="7"/>
      <c r="C66" s="7"/>
      <c r="D66" s="6"/>
      <c r="F66" s="7"/>
      <c r="G66" s="7"/>
      <c r="H66" s="7"/>
      <c r="I66" s="7"/>
      <c r="J66" s="7"/>
      <c r="K66" s="7"/>
      <c r="L66" s="7"/>
      <c r="M66" s="7"/>
      <c r="N66" s="7"/>
      <c r="O66" s="11" t="str">
        <f>IF(打刻用!$P12=打刻用!$P$42,打刻用!A12,"")</f>
        <v/>
      </c>
      <c r="P66" s="13" t="str">
        <f>IF(打刻用!$P12=打刻用!$P$42,打刻用!B12,"")</f>
        <v/>
      </c>
      <c r="Q66" s="2" t="str">
        <f>IF(打刻用!P12=打刻用!$P$42,打刻用!T12,"")</f>
        <v/>
      </c>
      <c r="R66" s="13" t="str">
        <f t="shared" si="8"/>
        <v/>
      </c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</row>
    <row r="67" spans="1:39" ht="13.5" customHeight="1">
      <c r="A67" s="7"/>
      <c r="B67" s="7"/>
      <c r="C67" s="7"/>
      <c r="D67" s="6"/>
      <c r="F67" s="7"/>
      <c r="G67" s="7"/>
      <c r="H67" s="7"/>
      <c r="I67" s="7"/>
      <c r="J67" s="7"/>
      <c r="K67" s="7"/>
      <c r="L67" s="7"/>
      <c r="M67" s="7"/>
      <c r="N67" s="7"/>
      <c r="O67" s="11" t="str">
        <f>IF(打刻用!$P13=打刻用!$P$42,打刻用!A13,"")</f>
        <v/>
      </c>
      <c r="P67" s="13" t="str">
        <f>IF(打刻用!$P13=打刻用!$P$42,打刻用!B13,"")</f>
        <v/>
      </c>
      <c r="Q67" s="2" t="str">
        <f>IF(打刻用!P13=打刻用!$P$42,打刻用!T13,"")</f>
        <v/>
      </c>
      <c r="R67" s="13" t="str">
        <f t="shared" si="8"/>
        <v/>
      </c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</row>
    <row r="68" spans="1:39" ht="13.5" customHeight="1">
      <c r="A68" s="7"/>
      <c r="B68" s="7"/>
      <c r="C68" s="7"/>
      <c r="D68" s="6"/>
      <c r="F68" s="7"/>
      <c r="G68" s="7"/>
      <c r="H68" s="7"/>
      <c r="I68" s="7"/>
      <c r="J68" s="7"/>
      <c r="K68" s="7"/>
      <c r="L68" s="7"/>
      <c r="M68" s="7"/>
      <c r="N68" s="7"/>
      <c r="O68" s="11" t="str">
        <f>IF(打刻用!$P14=打刻用!$P$42,打刻用!A14,"")</f>
        <v/>
      </c>
      <c r="P68" s="13" t="str">
        <f>IF(打刻用!$P14=打刻用!$P$42,打刻用!B14,"")</f>
        <v/>
      </c>
      <c r="Q68" s="2" t="str">
        <f>IF(打刻用!P14=打刻用!$P$42,打刻用!T14,"")</f>
        <v/>
      </c>
      <c r="R68" s="13" t="str">
        <f t="shared" si="8"/>
        <v/>
      </c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</row>
    <row r="69" spans="1:39" ht="13.5" customHeight="1">
      <c r="A69" s="7"/>
      <c r="B69" s="7"/>
      <c r="C69" s="7"/>
      <c r="D69" s="6"/>
      <c r="F69" s="7"/>
      <c r="G69" s="7"/>
      <c r="H69" s="7"/>
      <c r="I69" s="7"/>
      <c r="J69" s="7"/>
      <c r="K69" s="7"/>
      <c r="L69" s="7"/>
      <c r="M69" s="7"/>
      <c r="N69" s="7"/>
      <c r="O69" s="11" t="e">
        <f>IF(打刻用!#REF!=打刻用!$P$42,打刻用!#REF!,"")</f>
        <v>#REF!</v>
      </c>
      <c r="P69" s="13" t="e">
        <f>IF(打刻用!#REF!=打刻用!$P$42,打刻用!#REF!,"")</f>
        <v>#REF!</v>
      </c>
      <c r="Q69" s="2" t="e">
        <f>IF(打刻用!#REF!=打刻用!$P$42,打刻用!#REF!,"")</f>
        <v>#REF!</v>
      </c>
      <c r="R69" s="13" t="str">
        <f t="shared" si="8"/>
        <v/>
      </c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</row>
    <row r="70" spans="1:39" ht="13.5" customHeight="1">
      <c r="A70" s="7"/>
      <c r="B70" s="7"/>
      <c r="C70" s="7"/>
      <c r="D70" s="6"/>
      <c r="F70" s="7"/>
      <c r="G70" s="7"/>
      <c r="H70" s="7"/>
      <c r="I70" s="7"/>
      <c r="J70" s="7"/>
      <c r="K70" s="7"/>
      <c r="L70" s="7"/>
      <c r="M70" s="7"/>
      <c r="N70" s="7"/>
      <c r="O70" s="11" t="e">
        <f>IF(打刻用!#REF!=打刻用!$P$42,打刻用!#REF!,"")</f>
        <v>#REF!</v>
      </c>
      <c r="P70" s="13" t="e">
        <f>IF(打刻用!#REF!=打刻用!$P$42,打刻用!#REF!,"")</f>
        <v>#REF!</v>
      </c>
      <c r="Q70" s="2" t="e">
        <f>IF(打刻用!#REF!=打刻用!$P$42,打刻用!#REF!,"")</f>
        <v>#REF!</v>
      </c>
      <c r="R70" s="13" t="str">
        <f t="shared" si="8"/>
        <v/>
      </c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</row>
    <row r="71" spans="1:39" ht="13.5" customHeight="1">
      <c r="A71" s="7"/>
      <c r="B71" s="7"/>
      <c r="C71" s="7"/>
      <c r="D71" s="6"/>
      <c r="F71" s="7"/>
      <c r="G71" s="7"/>
      <c r="H71" s="7"/>
      <c r="I71" s="7"/>
      <c r="J71" s="7"/>
      <c r="K71" s="7"/>
      <c r="L71" s="7"/>
      <c r="M71" s="7"/>
      <c r="N71" s="7"/>
      <c r="O71" s="16"/>
      <c r="P71" s="7"/>
      <c r="Q71" s="6"/>
      <c r="R71" s="7">
        <f>COUNT(R56:R70)</f>
        <v>0</v>
      </c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</row>
    <row r="72" spans="1:39" ht="13.5" customHeight="1">
      <c r="A72" s="7"/>
      <c r="B72" s="7"/>
      <c r="C72" s="7"/>
      <c r="D72" s="6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</row>
    <row r="73" spans="1:39" ht="13.5" customHeight="1">
      <c r="A73" s="7"/>
      <c r="B73" s="7"/>
      <c r="C73" s="7"/>
      <c r="D73" s="6"/>
      <c r="F73" s="7"/>
      <c r="G73" s="7"/>
      <c r="H73" s="7"/>
      <c r="I73" s="7"/>
      <c r="J73" s="7"/>
      <c r="K73" s="7"/>
      <c r="L73" s="7"/>
      <c r="M73" s="7"/>
      <c r="N73" s="7"/>
      <c r="O73" s="109" t="str">
        <f>打刻用!P43</f>
        <v>TA1</v>
      </c>
      <c r="P73" s="110"/>
      <c r="Q73" s="110"/>
      <c r="R73" s="111"/>
      <c r="S73" s="7"/>
      <c r="T73" s="7"/>
      <c r="U73" s="109" t="str">
        <f>打刻用!P43</f>
        <v>TA1</v>
      </c>
      <c r="V73" s="110"/>
      <c r="W73" s="110"/>
      <c r="X73" s="111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</row>
    <row r="74" spans="1:39" ht="13.5" customHeight="1" thickBot="1">
      <c r="A74" s="7"/>
      <c r="B74" s="7"/>
      <c r="C74" s="7"/>
      <c r="D74" s="6"/>
      <c r="F74" s="7"/>
      <c r="G74" s="7"/>
      <c r="H74" s="7"/>
      <c r="I74" s="7"/>
      <c r="J74" s="7"/>
      <c r="K74" s="7"/>
      <c r="L74" s="7"/>
      <c r="M74" s="7"/>
      <c r="N74" s="7"/>
      <c r="O74" s="8" t="s">
        <v>0</v>
      </c>
      <c r="P74" s="8" t="s">
        <v>1</v>
      </c>
      <c r="Q74" s="1" t="s">
        <v>5</v>
      </c>
      <c r="R74" s="8" t="s">
        <v>9</v>
      </c>
      <c r="S74" s="7"/>
      <c r="T74" s="7"/>
      <c r="U74" s="8" t="s">
        <v>0</v>
      </c>
      <c r="V74" s="8" t="s">
        <v>1</v>
      </c>
      <c r="W74" s="1" t="s">
        <v>5</v>
      </c>
      <c r="X74" s="8" t="s">
        <v>9</v>
      </c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</row>
    <row r="75" spans="1:39" ht="13.5" customHeight="1" thickTop="1">
      <c r="A75" s="7"/>
      <c r="B75" s="7"/>
      <c r="C75" s="7"/>
      <c r="D75" s="6"/>
      <c r="F75" s="7"/>
      <c r="G75" s="7"/>
      <c r="H75" s="7"/>
      <c r="I75" s="7"/>
      <c r="J75" s="7"/>
      <c r="K75" s="7"/>
      <c r="L75" s="7"/>
      <c r="M75" s="7"/>
      <c r="N75" s="7"/>
      <c r="O75" s="11" t="str">
        <f>IF(打刻用!$P2=打刻用!$P$43,打刻用!A2,"")</f>
        <v/>
      </c>
      <c r="P75" s="13" t="str">
        <f>IF(打刻用!$P2=打刻用!$P$43,打刻用!B2,"")</f>
        <v/>
      </c>
      <c r="Q75" s="2" t="str">
        <f>IF(打刻用!P2=打刻用!$P$43,打刻用!T2,"")</f>
        <v/>
      </c>
      <c r="R75" s="13" t="str">
        <f t="shared" ref="R75:R89" si="9">IFERROR((IFERROR(RANK(Q75,Q$75:Q$89,1),""))+R$16+R$33+R$52+R$71,"")</f>
        <v/>
      </c>
      <c r="S75" s="7"/>
      <c r="T75" s="7"/>
      <c r="U75" s="12" t="e">
        <f>IF(打刻用!#REF!=打刻用!$P$43,打刻用!#REF!,"")</f>
        <v>#REF!</v>
      </c>
      <c r="V75" s="5" t="e">
        <f>IF(打刻用!#REF!=打刻用!$P$43,打刻用!#REF!,"")</f>
        <v>#REF!</v>
      </c>
      <c r="W75" s="3" t="e">
        <f>IF(打刻用!#REF!=打刻用!$P$43,打刻用!#REF!,"")</f>
        <v>#REF!</v>
      </c>
      <c r="X75" s="5" t="str">
        <f>IFERROR((IFERROR(RANK(W75,W$75:W$78,1),""))+X$7+X$24+X$41+X$60,"")</f>
        <v/>
      </c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</row>
    <row r="76" spans="1:39" ht="13.5" customHeight="1">
      <c r="A76" s="7"/>
      <c r="B76" s="7"/>
      <c r="C76" s="7"/>
      <c r="D76" s="6"/>
      <c r="F76" s="7"/>
      <c r="G76" s="7"/>
      <c r="H76" s="7"/>
      <c r="I76" s="7"/>
      <c r="J76" s="7"/>
      <c r="K76" s="7"/>
      <c r="L76" s="7"/>
      <c r="M76" s="7"/>
      <c r="N76" s="7"/>
      <c r="O76" s="11" t="str">
        <f>IF(打刻用!$P3=打刻用!$P$43,打刻用!A3,"")</f>
        <v/>
      </c>
      <c r="P76" s="13" t="str">
        <f>IF(打刻用!$P3=打刻用!$P$43,打刻用!B3,"")</f>
        <v/>
      </c>
      <c r="Q76" s="2" t="str">
        <f>IF(打刻用!P3=打刻用!$P$43,打刻用!T3,"")</f>
        <v/>
      </c>
      <c r="R76" s="13" t="str">
        <f t="shared" si="9"/>
        <v/>
      </c>
      <c r="S76" s="7"/>
      <c r="T76" s="7"/>
      <c r="U76" s="12" t="str">
        <f>IF(打刻用!$P15=打刻用!$P$43,打刻用!A15,"")</f>
        <v/>
      </c>
      <c r="V76" s="5" t="str">
        <f>IF(打刻用!$P15=打刻用!$P$43,打刻用!B15,"")</f>
        <v/>
      </c>
      <c r="W76" s="3" t="str">
        <f>IF(打刻用!P15=打刻用!$P$43,打刻用!T15,"")</f>
        <v/>
      </c>
      <c r="X76" s="5" t="str">
        <f>IFERROR((IFERROR(RANK(W76,W$75:W$78,1),""))+X$7+X$24+X$41+X$60,"")</f>
        <v/>
      </c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</row>
    <row r="77" spans="1:39" ht="13.5" customHeight="1">
      <c r="A77" s="7"/>
      <c r="B77" s="7"/>
      <c r="C77" s="7"/>
      <c r="D77" s="6"/>
      <c r="F77" s="7"/>
      <c r="G77" s="7"/>
      <c r="H77" s="7"/>
      <c r="I77" s="7"/>
      <c r="J77" s="7"/>
      <c r="K77" s="7"/>
      <c r="L77" s="7"/>
      <c r="M77" s="7"/>
      <c r="N77" s="7"/>
      <c r="O77" s="11" t="str">
        <f>IF(打刻用!$P4=打刻用!$P$43,打刻用!A4,"")</f>
        <v/>
      </c>
      <c r="P77" s="13" t="str">
        <f>IF(打刻用!$P4=打刻用!$P$43,打刻用!B4,"")</f>
        <v/>
      </c>
      <c r="Q77" s="2" t="str">
        <f>IF(打刻用!P4=打刻用!$P$43,打刻用!T4,"")</f>
        <v/>
      </c>
      <c r="R77" s="13" t="str">
        <f t="shared" si="9"/>
        <v/>
      </c>
      <c r="S77" s="7"/>
      <c r="T77" s="7"/>
      <c r="U77" s="12" t="str">
        <f>IF(打刻用!$P16=打刻用!$P$43,打刻用!A16,"")</f>
        <v/>
      </c>
      <c r="V77" s="5" t="str">
        <f>IF(打刻用!$P16=打刻用!$P$43,打刻用!B16,"")</f>
        <v/>
      </c>
      <c r="W77" s="3" t="str">
        <f>IF(打刻用!P16=打刻用!$P$43,打刻用!T16,"")</f>
        <v/>
      </c>
      <c r="X77" s="5" t="str">
        <f>IFERROR((IFERROR(RANK(W77,W$75:W$78,1),""))+X$7+X$24+X$41+X$60,"")</f>
        <v/>
      </c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</row>
    <row r="78" spans="1:39" ht="13.5" customHeight="1">
      <c r="A78" s="7"/>
      <c r="B78" s="7"/>
      <c r="C78" s="7"/>
      <c r="D78" s="6"/>
      <c r="F78" s="7"/>
      <c r="G78" s="7"/>
      <c r="H78" s="7"/>
      <c r="I78" s="7"/>
      <c r="J78" s="7"/>
      <c r="K78" s="7"/>
      <c r="L78" s="7"/>
      <c r="M78" s="7"/>
      <c r="N78" s="7"/>
      <c r="O78" s="11" t="str">
        <f>IF(打刻用!$P5=打刻用!$P$43,打刻用!A5,"")</f>
        <v/>
      </c>
      <c r="P78" s="13" t="str">
        <f>IF(打刻用!$P5=打刻用!$P$43,打刻用!B5,"")</f>
        <v/>
      </c>
      <c r="Q78" s="2" t="str">
        <f>IF(打刻用!P5=打刻用!$P$43,打刻用!T5,"")</f>
        <v/>
      </c>
      <c r="R78" s="13" t="str">
        <f t="shared" si="9"/>
        <v/>
      </c>
      <c r="S78" s="7"/>
      <c r="T78" s="7"/>
      <c r="U78" s="12" t="str">
        <f>IF(打刻用!$P17=打刻用!$P$43,打刻用!A17,"")</f>
        <v/>
      </c>
      <c r="V78" s="5" t="str">
        <f>IF(打刻用!$P17=打刻用!$P$43,打刻用!B17,"")</f>
        <v/>
      </c>
      <c r="W78" s="3" t="str">
        <f>IF(打刻用!P17=打刻用!$P$43,打刻用!T17,"")</f>
        <v/>
      </c>
      <c r="X78" s="5" t="str">
        <f>IFERROR((IFERROR(RANK(W78,W$75:W$78,1),""))+X$7+X$24+X$41+X$60,"")</f>
        <v/>
      </c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</row>
    <row r="79" spans="1:39" ht="13.5" customHeight="1">
      <c r="A79" s="7"/>
      <c r="B79" s="7"/>
      <c r="C79" s="7"/>
      <c r="D79" s="6"/>
      <c r="F79" s="7"/>
      <c r="G79" s="7"/>
      <c r="H79" s="7"/>
      <c r="I79" s="7"/>
      <c r="J79" s="7"/>
      <c r="K79" s="7"/>
      <c r="L79" s="7"/>
      <c r="M79" s="7"/>
      <c r="N79" s="7"/>
      <c r="O79" s="11" t="str">
        <f>IF(打刻用!$P6=打刻用!$P$43,打刻用!A6,"")</f>
        <v/>
      </c>
      <c r="P79" s="13" t="str">
        <f>IF(打刻用!$P6=打刻用!$P$43,打刻用!B6,"")</f>
        <v/>
      </c>
      <c r="Q79" s="2" t="str">
        <f>IF(打刻用!P6=打刻用!$P$43,打刻用!T6,"")</f>
        <v/>
      </c>
      <c r="R79" s="13" t="str">
        <f t="shared" si="9"/>
        <v/>
      </c>
      <c r="S79" s="7"/>
      <c r="T79" s="7"/>
      <c r="U79" s="7"/>
      <c r="V79" s="7"/>
      <c r="W79" s="7"/>
      <c r="X79" s="7">
        <f>COUNT(X75:X78)</f>
        <v>0</v>
      </c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</row>
    <row r="80" spans="1:39" ht="13.5" customHeight="1">
      <c r="A80" s="7"/>
      <c r="B80" s="7"/>
      <c r="C80" s="7"/>
      <c r="D80" s="6"/>
      <c r="F80" s="7"/>
      <c r="G80" s="7"/>
      <c r="H80" s="7"/>
      <c r="I80" s="7"/>
      <c r="J80" s="7"/>
      <c r="K80" s="7"/>
      <c r="L80" s="7"/>
      <c r="M80" s="7"/>
      <c r="N80" s="7"/>
      <c r="O80" s="11" t="str">
        <f>IF(打刻用!$P7=打刻用!$P$43,打刻用!A7,"")</f>
        <v/>
      </c>
      <c r="P80" s="13" t="str">
        <f>IF(打刻用!$P7=打刻用!$P$43,打刻用!B7,"")</f>
        <v/>
      </c>
      <c r="Q80" s="2" t="str">
        <f>IF(打刻用!P7=打刻用!$P$43,打刻用!T7,"")</f>
        <v/>
      </c>
      <c r="R80" s="13" t="str">
        <f t="shared" si="9"/>
        <v/>
      </c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</row>
    <row r="81" spans="1:39" ht="13.5" customHeight="1">
      <c r="A81" s="7"/>
      <c r="B81" s="7"/>
      <c r="C81" s="7"/>
      <c r="D81" s="6"/>
      <c r="F81" s="7"/>
      <c r="G81" s="7"/>
      <c r="H81" s="7"/>
      <c r="I81" s="7"/>
      <c r="J81" s="7"/>
      <c r="K81" s="7"/>
      <c r="L81" s="7"/>
      <c r="M81" s="7"/>
      <c r="N81" s="7"/>
      <c r="O81" s="11" t="str">
        <f>IF(打刻用!$P8=打刻用!$P$43,打刻用!A8,"")</f>
        <v/>
      </c>
      <c r="P81" s="13" t="str">
        <f>IF(打刻用!$P8=打刻用!$P$43,打刻用!B8,"")</f>
        <v/>
      </c>
      <c r="Q81" s="2" t="str">
        <f>IF(打刻用!P8=打刻用!$P$43,打刻用!T8,"")</f>
        <v/>
      </c>
      <c r="R81" s="13" t="str">
        <f t="shared" si="9"/>
        <v/>
      </c>
      <c r="S81" s="7"/>
      <c r="T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</row>
    <row r="82" spans="1:39" ht="13.5" customHeight="1">
      <c r="A82" s="7"/>
      <c r="B82" s="7"/>
      <c r="C82" s="7"/>
      <c r="D82" s="6"/>
      <c r="F82" s="7"/>
      <c r="G82" s="7"/>
      <c r="H82" s="7"/>
      <c r="I82" s="7"/>
      <c r="J82" s="7"/>
      <c r="K82" s="7"/>
      <c r="L82" s="7"/>
      <c r="M82" s="7"/>
      <c r="N82" s="7"/>
      <c r="O82" s="11" t="str">
        <f>IF(打刻用!$P9=打刻用!$P$43,打刻用!A9,"")</f>
        <v/>
      </c>
      <c r="P82" s="13" t="str">
        <f>IF(打刻用!$P9=打刻用!$P$43,打刻用!B9,"")</f>
        <v/>
      </c>
      <c r="Q82" s="2" t="str">
        <f>IF(打刻用!P9=打刻用!$P$43,打刻用!T9,"")</f>
        <v/>
      </c>
      <c r="R82" s="13" t="str">
        <f t="shared" si="9"/>
        <v/>
      </c>
      <c r="S82" s="7"/>
      <c r="T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</row>
    <row r="83" spans="1:39" ht="13.5" customHeight="1">
      <c r="A83" s="7"/>
      <c r="B83" s="7"/>
      <c r="C83" s="7"/>
      <c r="D83" s="6"/>
      <c r="F83" s="7"/>
      <c r="G83" s="7"/>
      <c r="H83" s="7"/>
      <c r="I83" s="7"/>
      <c r="J83" s="7"/>
      <c r="K83" s="7"/>
      <c r="L83" s="7"/>
      <c r="M83" s="7"/>
      <c r="N83" s="7"/>
      <c r="O83" s="11" t="str">
        <f>IF(打刻用!$P10=打刻用!$P$43,打刻用!A10,"")</f>
        <v/>
      </c>
      <c r="P83" s="13" t="str">
        <f>IF(打刻用!$P10=打刻用!$P$43,打刻用!B10,"")</f>
        <v/>
      </c>
      <c r="Q83" s="2" t="str">
        <f>IF(打刻用!P10=打刻用!$P$43,打刻用!T10,"")</f>
        <v/>
      </c>
      <c r="R83" s="13" t="str">
        <f t="shared" si="9"/>
        <v/>
      </c>
      <c r="S83" s="7"/>
      <c r="T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</row>
    <row r="84" spans="1:39" ht="13.5" customHeight="1">
      <c r="A84" s="7"/>
      <c r="B84" s="7"/>
      <c r="C84" s="7"/>
      <c r="D84" s="6"/>
      <c r="F84" s="7"/>
      <c r="G84" s="7"/>
      <c r="H84" s="7"/>
      <c r="I84" s="7"/>
      <c r="J84" s="7"/>
      <c r="K84" s="7"/>
      <c r="L84" s="7"/>
      <c r="M84" s="7"/>
      <c r="N84" s="7"/>
      <c r="O84" s="11" t="str">
        <f>IF(打刻用!$P11=打刻用!$P$43,打刻用!A11,"")</f>
        <v/>
      </c>
      <c r="P84" s="13" t="str">
        <f>IF(打刻用!$P11=打刻用!$P$43,打刻用!B11,"")</f>
        <v/>
      </c>
      <c r="Q84" s="2" t="str">
        <f>IF(打刻用!P11=打刻用!$P$43,打刻用!T11,"")</f>
        <v/>
      </c>
      <c r="R84" s="13" t="str">
        <f t="shared" si="9"/>
        <v/>
      </c>
      <c r="S84" s="7"/>
      <c r="T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</row>
    <row r="85" spans="1:39" ht="13.5" customHeight="1">
      <c r="A85" s="7"/>
      <c r="B85" s="7"/>
      <c r="C85" s="7"/>
      <c r="D85" s="6"/>
      <c r="F85" s="7"/>
      <c r="G85" s="7"/>
      <c r="H85" s="7"/>
      <c r="I85" s="7"/>
      <c r="J85" s="7"/>
      <c r="K85" s="7"/>
      <c r="L85" s="7"/>
      <c r="M85" s="7"/>
      <c r="N85" s="7"/>
      <c r="O85" s="11" t="str">
        <f>IF(打刻用!$P12=打刻用!$P$43,打刻用!A12,"")</f>
        <v/>
      </c>
      <c r="P85" s="13" t="str">
        <f>IF(打刻用!$P12=打刻用!$P$43,打刻用!B12,"")</f>
        <v/>
      </c>
      <c r="Q85" s="2" t="str">
        <f>IF(打刻用!P12=打刻用!$P$43,打刻用!T12,"")</f>
        <v/>
      </c>
      <c r="R85" s="13" t="str">
        <f t="shared" si="9"/>
        <v/>
      </c>
      <c r="S85" s="7"/>
      <c r="T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</row>
    <row r="86" spans="1:39" ht="13.5" customHeight="1">
      <c r="A86" s="7"/>
      <c r="B86" s="7"/>
      <c r="C86" s="7"/>
      <c r="D86" s="6"/>
      <c r="F86" s="7"/>
      <c r="G86" s="7"/>
      <c r="H86" s="7"/>
      <c r="I86" s="7"/>
      <c r="J86" s="7"/>
      <c r="K86" s="7"/>
      <c r="L86" s="7"/>
      <c r="M86" s="7"/>
      <c r="N86" s="7"/>
      <c r="O86" s="11" t="str">
        <f>IF(打刻用!$P13=打刻用!$P$43,打刻用!A13,"")</f>
        <v/>
      </c>
      <c r="P86" s="13" t="str">
        <f>IF(打刻用!$P13=打刻用!$P$43,打刻用!B13,"")</f>
        <v/>
      </c>
      <c r="Q86" s="2" t="str">
        <f>IF(打刻用!P13=打刻用!$P$43,打刻用!T13,"")</f>
        <v/>
      </c>
      <c r="R86" s="13" t="str">
        <f t="shared" si="9"/>
        <v/>
      </c>
      <c r="S86" s="7"/>
      <c r="T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</row>
    <row r="87" spans="1:39" ht="13.5" customHeight="1">
      <c r="A87" s="7"/>
      <c r="B87" s="7"/>
      <c r="C87" s="7"/>
      <c r="D87" s="6"/>
      <c r="F87" s="7"/>
      <c r="G87" s="7"/>
      <c r="H87" s="7"/>
      <c r="I87" s="7"/>
      <c r="J87" s="7"/>
      <c r="K87" s="7"/>
      <c r="L87" s="7"/>
      <c r="M87" s="7"/>
      <c r="N87" s="7"/>
      <c r="O87" s="11" t="str">
        <f>IF(打刻用!$P14=打刻用!$P$43,打刻用!A14,"")</f>
        <v/>
      </c>
      <c r="P87" s="13" t="str">
        <f>IF(打刻用!$P14=打刻用!$P$43,打刻用!B14,"")</f>
        <v/>
      </c>
      <c r="Q87" s="2" t="str">
        <f>IF(打刻用!P14=打刻用!$P$43,打刻用!T14,"")</f>
        <v/>
      </c>
      <c r="R87" s="13" t="str">
        <f t="shared" si="9"/>
        <v/>
      </c>
      <c r="S87" s="7"/>
      <c r="T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</row>
    <row r="88" spans="1:39" ht="13.5" customHeight="1">
      <c r="A88" s="7"/>
      <c r="B88" s="7"/>
      <c r="C88" s="7"/>
      <c r="D88" s="6"/>
      <c r="F88" s="7"/>
      <c r="G88" s="7"/>
      <c r="H88" s="7"/>
      <c r="I88" s="7"/>
      <c r="J88" s="7"/>
      <c r="K88" s="7"/>
      <c r="L88" s="7"/>
      <c r="M88" s="7"/>
      <c r="N88" s="7"/>
      <c r="O88" s="11" t="e">
        <f>IF(打刻用!#REF!=打刻用!$P$43,打刻用!#REF!,"")</f>
        <v>#REF!</v>
      </c>
      <c r="P88" s="13" t="e">
        <f>IF(打刻用!#REF!=打刻用!$P$43,打刻用!#REF!,"")</f>
        <v>#REF!</v>
      </c>
      <c r="Q88" s="2" t="e">
        <f>IF(打刻用!#REF!=打刻用!$P$43,打刻用!#REF!,"")</f>
        <v>#REF!</v>
      </c>
      <c r="R88" s="13" t="str">
        <f t="shared" si="9"/>
        <v/>
      </c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</row>
    <row r="89" spans="1:39" ht="13.5" customHeight="1">
      <c r="A89" s="7"/>
      <c r="B89" s="7"/>
      <c r="C89" s="7"/>
      <c r="D89" s="6"/>
      <c r="F89" s="7"/>
      <c r="G89" s="7"/>
      <c r="H89" s="7"/>
      <c r="I89" s="7"/>
      <c r="J89" s="7"/>
      <c r="K89" s="7"/>
      <c r="L89" s="7"/>
      <c r="M89" s="7"/>
      <c r="N89" s="7"/>
      <c r="O89" s="11" t="e">
        <f>IF(打刻用!#REF!=打刻用!$P$43,打刻用!#REF!,"")</f>
        <v>#REF!</v>
      </c>
      <c r="P89" s="13" t="e">
        <f>IF(打刻用!#REF!=打刻用!$P$43,打刻用!#REF!,"")</f>
        <v>#REF!</v>
      </c>
      <c r="Q89" s="2" t="e">
        <f>IF(打刻用!#REF!=打刻用!$P$43,打刻用!#REF!,"")</f>
        <v>#REF!</v>
      </c>
      <c r="R89" s="13" t="str">
        <f t="shared" si="9"/>
        <v/>
      </c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</row>
    <row r="90" spans="1:39" ht="13.5" customHeight="1">
      <c r="A90" s="7"/>
      <c r="B90" s="7"/>
      <c r="C90" s="7"/>
      <c r="D90" s="6"/>
      <c r="F90" s="7"/>
      <c r="G90" s="7"/>
      <c r="H90" s="7"/>
      <c r="I90" s="7"/>
      <c r="J90" s="7"/>
      <c r="K90" s="7"/>
      <c r="L90" s="7"/>
      <c r="M90" s="7"/>
      <c r="N90" s="7"/>
      <c r="O90" s="16"/>
      <c r="P90" s="7"/>
      <c r="Q90" s="6"/>
      <c r="R90" s="7">
        <f>COUNT(R75:R89)</f>
        <v>0</v>
      </c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</row>
    <row r="91" spans="1:39" s="7" customFormat="1" ht="13.5" customHeight="1">
      <c r="D91" s="6"/>
      <c r="O91" s="16"/>
      <c r="Q91" s="6"/>
    </row>
    <row r="92" spans="1:39" s="7" customFormat="1" ht="13.5" customHeight="1">
      <c r="D92" s="6"/>
      <c r="O92" s="109" t="str">
        <f>打刻用!P37</f>
        <v>CP6</v>
      </c>
      <c r="P92" s="110"/>
      <c r="Q92" s="110"/>
      <c r="R92" s="111"/>
      <c r="U92" s="109" t="str">
        <f>打刻用!P37</f>
        <v>CP6</v>
      </c>
      <c r="V92" s="110"/>
      <c r="W92" s="110"/>
      <c r="X92" s="111"/>
    </row>
    <row r="93" spans="1:39" s="7" customFormat="1" ht="13.5" customHeight="1" thickBot="1">
      <c r="D93" s="6"/>
      <c r="O93" s="8" t="s">
        <v>0</v>
      </c>
      <c r="P93" s="8" t="s">
        <v>1</v>
      </c>
      <c r="Q93" s="1" t="s">
        <v>5</v>
      </c>
      <c r="R93" s="8" t="s">
        <v>9</v>
      </c>
      <c r="U93" s="8" t="s">
        <v>0</v>
      </c>
      <c r="V93" s="8" t="s">
        <v>1</v>
      </c>
      <c r="W93" s="1" t="s">
        <v>5</v>
      </c>
      <c r="X93" s="8" t="s">
        <v>9</v>
      </c>
    </row>
    <row r="94" spans="1:39" s="7" customFormat="1" ht="13.5" customHeight="1" thickTop="1">
      <c r="D94" s="6"/>
      <c r="O94" s="11">
        <f>IF(打刻用!$P2=打刻用!$P$37,打刻用!A2,"")</f>
        <v>1</v>
      </c>
      <c r="P94" s="13" t="str">
        <f>IF(打刻用!$P2=打刻用!$P$37,打刻用!B2,"")</f>
        <v>Team Explorers</v>
      </c>
      <c r="Q94" s="2">
        <f>IF(打刻用!P2=打刻用!$P$37,打刻用!T2,"")</f>
        <v>0.32871527777777787</v>
      </c>
      <c r="R94" s="13">
        <f>IFERROR((IFERROR(RANK(Q94,Q$94:Q$108,1),""))+R$16+R$33+R$52+R$71+R$90,"")</f>
        <v>9</v>
      </c>
      <c r="U94" s="12" t="e">
        <f>IF(打刻用!#REF!=打刻用!$P$43,打刻用!#REF!,"")</f>
        <v>#REF!</v>
      </c>
      <c r="V94" s="5" t="e">
        <f>IF(打刻用!#REF!=打刻用!$P$43,打刻用!#REF!,"")</f>
        <v>#REF!</v>
      </c>
      <c r="W94" s="3" t="e">
        <f>IF(打刻用!#REF!=打刻用!$P$43,打刻用!#REF!,"")</f>
        <v>#REF!</v>
      </c>
      <c r="X94" s="5" t="str">
        <f>IFERROR((IFERROR(RANK(W94,W$75:W$78,1),""))+X$7+X$24+X$41+X$60,"")</f>
        <v/>
      </c>
    </row>
    <row r="95" spans="1:39" s="7" customFormat="1" ht="13.5" customHeight="1">
      <c r="D95" s="6"/>
      <c r="O95" s="11">
        <f>IF(打刻用!$P3=打刻用!$P$37,打刻用!A3,"")</f>
        <v>2</v>
      </c>
      <c r="P95" s="13" t="str">
        <f>IF(打刻用!$P3=打刻用!$P$37,打刻用!B3,"")</f>
        <v>ちーむとりけも</v>
      </c>
      <c r="Q95" s="2">
        <f>IF(打刻用!P3=打刻用!$P$37,打刻用!T3,"")</f>
        <v>0.41452546296296305</v>
      </c>
      <c r="R95" s="13">
        <f t="shared" ref="R95:R108" si="10">IFERROR((IFERROR(RANK(Q95,Q$94:Q$108,1),""))+R$16+R$33+R$52+R$71+R$90,"")</f>
        <v>10</v>
      </c>
      <c r="U95" s="12" t="str">
        <f>IF(打刻用!$P34=打刻用!$P$43,打刻用!A34,"")</f>
        <v/>
      </c>
      <c r="V95" s="5" t="str">
        <f>IF(打刻用!$P34=打刻用!$P$43,打刻用!B34,"")</f>
        <v/>
      </c>
      <c r="W95" s="3" t="str">
        <f>IF(打刻用!P34=打刻用!$P$43,打刻用!T34,"")</f>
        <v/>
      </c>
      <c r="X95" s="5" t="str">
        <f>IFERROR((IFERROR(RANK(W95,W$75:W$78,1),""))+X$7+X$24+X$41+X$60,"")</f>
        <v/>
      </c>
    </row>
    <row r="96" spans="1:39" s="7" customFormat="1" ht="13.5" customHeight="1">
      <c r="D96" s="6"/>
      <c r="O96" s="11" t="str">
        <f>IF(打刻用!$P4=打刻用!$P$37,打刻用!A4,"")</f>
        <v/>
      </c>
      <c r="P96" s="13" t="str">
        <f>IF(打刻用!$P4=打刻用!$P$37,打刻用!B4,"")</f>
        <v/>
      </c>
      <c r="Q96" s="2" t="str">
        <f>IF(打刻用!P4=打刻用!$P$37,打刻用!T4,"")</f>
        <v/>
      </c>
      <c r="R96" s="13" t="str">
        <f t="shared" si="10"/>
        <v/>
      </c>
      <c r="U96" s="12" t="str">
        <f>IF(打刻用!$P35=打刻用!$P$43,打刻用!A35,"")</f>
        <v/>
      </c>
      <c r="V96" s="5" t="str">
        <f>IF(打刻用!$P35=打刻用!$P$43,打刻用!B35,"")</f>
        <v/>
      </c>
      <c r="W96" s="3" t="str">
        <f>IF(打刻用!P35=打刻用!$P$43,打刻用!T35,"")</f>
        <v/>
      </c>
      <c r="X96" s="5" t="str">
        <f>IFERROR((IFERROR(RANK(W96,W$75:W$78,1),""))+X$7+X$24+X$41+X$60,"")</f>
        <v/>
      </c>
    </row>
    <row r="97" spans="4:24" s="7" customFormat="1" ht="13.5" customHeight="1">
      <c r="D97" s="6"/>
      <c r="O97" s="11" t="str">
        <f>IF(打刻用!$P5=打刻用!$P$37,打刻用!A5,"")</f>
        <v/>
      </c>
      <c r="P97" s="13" t="str">
        <f>IF(打刻用!$P5=打刻用!$P$37,打刻用!B5,"")</f>
        <v/>
      </c>
      <c r="Q97" s="2" t="str">
        <f>IF(打刻用!P5=打刻用!$P$37,打刻用!T5,"")</f>
        <v/>
      </c>
      <c r="R97" s="13" t="str">
        <f t="shared" si="10"/>
        <v/>
      </c>
      <c r="U97" s="12" t="str">
        <f>IF(打刻用!$P36=打刻用!$P$43,打刻用!A36,"")</f>
        <v/>
      </c>
      <c r="V97" s="5" t="str">
        <f>IF(打刻用!$P36=打刻用!$P$43,打刻用!B36,"")</f>
        <v/>
      </c>
      <c r="W97" s="3" t="str">
        <f>IF(打刻用!P36=打刻用!$P$43,打刻用!T36,"")</f>
        <v/>
      </c>
      <c r="X97" s="5" t="str">
        <f>IFERROR((IFERROR(RANK(W97,W$75:W$78,1),""))+X$7+X$24+X$41+X$60,"")</f>
        <v/>
      </c>
    </row>
    <row r="98" spans="4:24" s="7" customFormat="1" ht="13.5" customHeight="1">
      <c r="D98" s="6"/>
      <c r="O98" s="11" t="str">
        <f>IF(打刻用!$P6=打刻用!$P$37,打刻用!A6,"")</f>
        <v/>
      </c>
      <c r="P98" s="13" t="str">
        <f>IF(打刻用!$P6=打刻用!$P$37,打刻用!B6,"")</f>
        <v/>
      </c>
      <c r="Q98" s="2" t="str">
        <f>IF(打刻用!P6=打刻用!$P$37,打刻用!T6,"")</f>
        <v/>
      </c>
      <c r="R98" s="13" t="str">
        <f t="shared" si="10"/>
        <v/>
      </c>
      <c r="X98" s="7">
        <f>COUNT(X94:X97)</f>
        <v>0</v>
      </c>
    </row>
    <row r="99" spans="4:24" s="7" customFormat="1" ht="13.5" customHeight="1">
      <c r="D99" s="6"/>
      <c r="O99" s="11" t="str">
        <f>IF(打刻用!$P7=打刻用!$P$37,打刻用!A7,"")</f>
        <v/>
      </c>
      <c r="P99" s="13" t="str">
        <f>IF(打刻用!$P7=打刻用!$P$37,打刻用!B7,"")</f>
        <v/>
      </c>
      <c r="Q99" s="2" t="str">
        <f>IF(打刻用!P7=打刻用!$P$37,打刻用!T7,"")</f>
        <v/>
      </c>
      <c r="R99" s="13" t="str">
        <f t="shared" si="10"/>
        <v/>
      </c>
    </row>
    <row r="100" spans="4:24" s="7" customFormat="1" ht="13.5" customHeight="1">
      <c r="D100" s="6"/>
      <c r="O100" s="11">
        <f>IF(打刻用!$P8=打刻用!$P$37,打刻用!A8,"")</f>
        <v>7</v>
      </c>
      <c r="P100" s="13" t="str">
        <f>IF(打刻用!$P8=打刻用!$P$37,打刻用!B8,"")</f>
        <v>空飛ぶサウナ、ニセコから</v>
      </c>
      <c r="Q100" s="2">
        <f>IF(打刻用!P8=打刻用!$P$37,打刻用!T8,"")</f>
        <v>0.30023148148148149</v>
      </c>
      <c r="R100" s="13">
        <f t="shared" si="10"/>
        <v>8</v>
      </c>
    </row>
    <row r="101" spans="4:24" s="7" customFormat="1" ht="13.5" customHeight="1">
      <c r="D101" s="6"/>
      <c r="O101" s="11" t="str">
        <f>IF(打刻用!$P9=打刻用!$P$37,打刻用!A9,"")</f>
        <v/>
      </c>
      <c r="P101" s="13" t="str">
        <f>IF(打刻用!$P9=打刻用!$P$37,打刻用!B9,"")</f>
        <v/>
      </c>
      <c r="Q101" s="2" t="str">
        <f>IF(打刻用!P9=打刻用!$P$37,打刻用!T9,"")</f>
        <v/>
      </c>
      <c r="R101" s="13" t="str">
        <f t="shared" si="10"/>
        <v/>
      </c>
    </row>
    <row r="102" spans="4:24" s="7" customFormat="1" ht="13.5" customHeight="1">
      <c r="D102" s="6"/>
      <c r="O102" s="11" t="str">
        <f>IF(打刻用!$P10=打刻用!$P$37,打刻用!A10,"")</f>
        <v/>
      </c>
      <c r="P102" s="13" t="str">
        <f>IF(打刻用!$P10=打刻用!$P$37,打刻用!B10,"")</f>
        <v/>
      </c>
      <c r="Q102" s="2" t="str">
        <f>IF(打刻用!P10=打刻用!$P$37,打刻用!T10,"")</f>
        <v/>
      </c>
      <c r="R102" s="13" t="str">
        <f t="shared" si="10"/>
        <v/>
      </c>
    </row>
    <row r="103" spans="4:24" s="7" customFormat="1" ht="13.5" customHeight="1">
      <c r="D103" s="6"/>
      <c r="O103" s="11" t="str">
        <f>IF(打刻用!$P11=打刻用!$P$37,打刻用!A11,"")</f>
        <v/>
      </c>
      <c r="P103" s="13" t="str">
        <f>IF(打刻用!$P11=打刻用!$P$37,打刻用!B11,"")</f>
        <v/>
      </c>
      <c r="Q103" s="2" t="str">
        <f>IF(打刻用!P11=打刻用!$P$37,打刻用!T11,"")</f>
        <v/>
      </c>
      <c r="R103" s="13" t="str">
        <f t="shared" si="10"/>
        <v/>
      </c>
    </row>
    <row r="104" spans="4:24" s="7" customFormat="1" ht="13.5" customHeight="1">
      <c r="D104" s="6"/>
      <c r="O104" s="11" t="str">
        <f>IF(打刻用!$P12=打刻用!$P$37,打刻用!A12,"")</f>
        <v/>
      </c>
      <c r="P104" s="13" t="str">
        <f>IF(打刻用!$P12=打刻用!$P$37,打刻用!B12,"")</f>
        <v/>
      </c>
      <c r="Q104" s="2" t="str">
        <f>IF(打刻用!P12=打刻用!$P$37,打刻用!T12,"")</f>
        <v/>
      </c>
      <c r="R104" s="13" t="str">
        <f t="shared" si="10"/>
        <v/>
      </c>
    </row>
    <row r="105" spans="4:24" s="7" customFormat="1" ht="13.5" customHeight="1">
      <c r="D105" s="6"/>
      <c r="O105" s="11" t="str">
        <f>IF(打刻用!$P13=打刻用!$P$37,打刻用!A13,"")</f>
        <v/>
      </c>
      <c r="P105" s="13" t="str">
        <f>IF(打刻用!$P13=打刻用!$P$37,打刻用!B13,"")</f>
        <v/>
      </c>
      <c r="Q105" s="2" t="str">
        <f>IF(打刻用!P13=打刻用!$P$37,打刻用!T13,"")</f>
        <v/>
      </c>
      <c r="R105" s="13" t="str">
        <f t="shared" si="10"/>
        <v/>
      </c>
    </row>
    <row r="106" spans="4:24" s="7" customFormat="1" ht="13.5" customHeight="1">
      <c r="D106" s="6"/>
      <c r="O106" s="11" t="str">
        <f>IF(打刻用!$P14=打刻用!$P$37,打刻用!A14,"")</f>
        <v/>
      </c>
      <c r="P106" s="13" t="str">
        <f>IF(打刻用!$P14=打刻用!$P$37,打刻用!B14,"")</f>
        <v/>
      </c>
      <c r="Q106" s="2" t="str">
        <f>IF(打刻用!P14=打刻用!$P$37,打刻用!T14,"")</f>
        <v/>
      </c>
      <c r="R106" s="13" t="str">
        <f t="shared" si="10"/>
        <v/>
      </c>
    </row>
    <row r="107" spans="4:24" s="7" customFormat="1" ht="13.5" customHeight="1">
      <c r="D107" s="6"/>
      <c r="O107" s="11" t="str">
        <f>IF(打刻用!$P15=打刻用!$P$37,打刻用!A15,"")</f>
        <v/>
      </c>
      <c r="P107" s="13" t="str">
        <f>IF(打刻用!$P15=打刻用!$P$37,打刻用!B15,"")</f>
        <v/>
      </c>
      <c r="Q107" s="2" t="str">
        <f>IF(打刻用!P15=打刻用!$P$37,打刻用!T15,"")</f>
        <v/>
      </c>
      <c r="R107" s="13" t="str">
        <f t="shared" si="10"/>
        <v/>
      </c>
    </row>
    <row r="108" spans="4:24" s="7" customFormat="1" ht="13.5" customHeight="1">
      <c r="D108" s="6"/>
      <c r="O108" s="11" t="str">
        <f>IF(打刻用!$P16=打刻用!$P$37,打刻用!A16,"")</f>
        <v/>
      </c>
      <c r="P108" s="13" t="str">
        <f>IF(打刻用!$P16=打刻用!$P$37,打刻用!B16,"")</f>
        <v/>
      </c>
      <c r="Q108" s="2" t="str">
        <f>IF(打刻用!P16=打刻用!$P$37,打刻用!T16,"")</f>
        <v/>
      </c>
      <c r="R108" s="13" t="str">
        <f t="shared" si="10"/>
        <v/>
      </c>
    </row>
    <row r="109" spans="4:24" s="7" customFormat="1" ht="13.5" customHeight="1">
      <c r="D109" s="6"/>
      <c r="O109" s="16"/>
      <c r="Q109" s="6"/>
      <c r="R109" s="7">
        <f>COUNT(R94:R108)</f>
        <v>3</v>
      </c>
    </row>
    <row r="110" spans="4:24" s="7" customFormat="1" ht="13.5" customHeight="1">
      <c r="D110" s="6"/>
      <c r="O110" s="16"/>
      <c r="Q110" s="6"/>
    </row>
    <row r="111" spans="4:24" s="7" customFormat="1" ht="13.5" customHeight="1">
      <c r="D111" s="6"/>
      <c r="O111" s="16"/>
      <c r="Q111" s="6"/>
    </row>
    <row r="112" spans="4:24" s="7" customFormat="1" ht="13.5" customHeight="1">
      <c r="D112" s="6"/>
      <c r="O112" s="109" t="str">
        <f>打刻用!P38</f>
        <v>CP5</v>
      </c>
      <c r="P112" s="110"/>
      <c r="Q112" s="110"/>
      <c r="R112" s="111"/>
      <c r="U112" s="109" t="str">
        <f>打刻用!P38</f>
        <v>CP5</v>
      </c>
      <c r="V112" s="110"/>
      <c r="W112" s="110"/>
      <c r="X112" s="111"/>
    </row>
    <row r="113" spans="4:24" s="7" customFormat="1" ht="13.5" customHeight="1" thickBot="1">
      <c r="D113" s="6"/>
      <c r="O113" s="8" t="s">
        <v>0</v>
      </c>
      <c r="P113" s="8" t="s">
        <v>1</v>
      </c>
      <c r="Q113" s="1" t="s">
        <v>5</v>
      </c>
      <c r="R113" s="8" t="s">
        <v>9</v>
      </c>
      <c r="U113" s="8" t="s">
        <v>0</v>
      </c>
      <c r="V113" s="8" t="s">
        <v>1</v>
      </c>
      <c r="W113" s="1" t="s">
        <v>5</v>
      </c>
      <c r="X113" s="8" t="s">
        <v>9</v>
      </c>
    </row>
    <row r="114" spans="4:24" s="7" customFormat="1" ht="13.5" customHeight="1" thickTop="1">
      <c r="D114" s="6"/>
      <c r="O114" s="11" t="str">
        <f>IF(打刻用!$P2=打刻用!$P$38,打刻用!A2,"")</f>
        <v/>
      </c>
      <c r="P114" s="13" t="str">
        <f>IF(打刻用!$P2=打刻用!$P$38,打刻用!B2,"")</f>
        <v/>
      </c>
      <c r="Q114" s="2" t="str">
        <f>IF(打刻用!P2=打刻用!$P$38,打刻用!T2,"")</f>
        <v/>
      </c>
      <c r="R114" s="13" t="str">
        <f>IFERROR((IFERROR(RANK(Q114,Q$114:Q$128,1),""))+R$16+R$33+R$52+R$71+R$90+R$109,"")</f>
        <v/>
      </c>
      <c r="U114" s="12" t="e">
        <f>IF(打刻用!#REF!=打刻用!$P$43,打刻用!#REF!,"")</f>
        <v>#REF!</v>
      </c>
      <c r="V114" s="5" t="e">
        <f>IF(打刻用!#REF!=打刻用!$P$43,打刻用!#REF!,"")</f>
        <v>#REF!</v>
      </c>
      <c r="W114" s="3" t="e">
        <f>IF(打刻用!#REF!=打刻用!$P$43,打刻用!#REF!,"")</f>
        <v>#REF!</v>
      </c>
      <c r="X114" s="5" t="str">
        <f>IFERROR((IFERROR(RANK(W114,W$75:W$78,1),""))+X$7+X$24+X$41+X$60,"")</f>
        <v/>
      </c>
    </row>
    <row r="115" spans="4:24" s="7" customFormat="1" ht="13.5" customHeight="1">
      <c r="D115" s="6"/>
      <c r="O115" s="11" t="str">
        <f>IF(打刻用!$P3=打刻用!$P$38,打刻用!A3,"")</f>
        <v/>
      </c>
      <c r="P115" s="13" t="str">
        <f>IF(打刻用!$P3=打刻用!$P$38,打刻用!B3,"")</f>
        <v/>
      </c>
      <c r="Q115" s="2" t="str">
        <f>IF(打刻用!P3=打刻用!$P$38,打刻用!T3,"")</f>
        <v/>
      </c>
      <c r="R115" s="13" t="str">
        <f t="shared" ref="R115:R128" si="11">IFERROR((IFERROR(RANK(Q115,Q$114:Q$128,1),""))+R$16+R$33+R$52+R$71+R$90+R$109,"")</f>
        <v/>
      </c>
      <c r="U115" s="12" t="str">
        <f>IF(打刻用!$P54=打刻用!$P$43,打刻用!A54,"")</f>
        <v/>
      </c>
      <c r="V115" s="5" t="str">
        <f>IF(打刻用!$P54=打刻用!$P$43,打刻用!B54,"")</f>
        <v/>
      </c>
      <c r="W115" s="3" t="str">
        <f>IF(打刻用!P54=打刻用!$P$43,打刻用!T54,"")</f>
        <v/>
      </c>
      <c r="X115" s="5" t="str">
        <f>IFERROR((IFERROR(RANK(W115,W$75:W$78,1),""))+X$7+X$24+X$41+X$60,"")</f>
        <v/>
      </c>
    </row>
    <row r="116" spans="4:24" s="7" customFormat="1" ht="13.5" customHeight="1">
      <c r="D116" s="6"/>
      <c r="O116" s="11" t="str">
        <f>IF(打刻用!$P4=打刻用!$P$38,打刻用!A4,"")</f>
        <v/>
      </c>
      <c r="P116" s="13" t="str">
        <f>IF(打刻用!$P4=打刻用!$P$38,打刻用!B4,"")</f>
        <v/>
      </c>
      <c r="Q116" s="2" t="str">
        <f>IF(打刻用!P4=打刻用!$P$38,打刻用!T4,"")</f>
        <v/>
      </c>
      <c r="R116" s="13" t="str">
        <f t="shared" si="11"/>
        <v/>
      </c>
      <c r="U116" s="12" t="str">
        <f>IF(打刻用!$P55=打刻用!$P$43,打刻用!A55,"")</f>
        <v/>
      </c>
      <c r="V116" s="5" t="str">
        <f>IF(打刻用!$P55=打刻用!$P$43,打刻用!B55,"")</f>
        <v/>
      </c>
      <c r="W116" s="3" t="str">
        <f>IF(打刻用!P55=打刻用!$P$43,打刻用!T55,"")</f>
        <v/>
      </c>
      <c r="X116" s="5" t="str">
        <f>IFERROR((IFERROR(RANK(W116,W$75:W$78,1),""))+X$7+X$24+X$41+X$60,"")</f>
        <v/>
      </c>
    </row>
    <row r="117" spans="4:24" s="7" customFormat="1" ht="13.5" customHeight="1">
      <c r="D117" s="6"/>
      <c r="O117" s="11" t="str">
        <f>IF(打刻用!$P5=打刻用!$P$38,打刻用!A5,"")</f>
        <v/>
      </c>
      <c r="P117" s="13" t="str">
        <f>IF(打刻用!$P5=打刻用!$P$38,打刻用!B5,"")</f>
        <v/>
      </c>
      <c r="Q117" s="2" t="str">
        <f>IF(打刻用!P5=打刻用!$P$38,打刻用!T5,"")</f>
        <v/>
      </c>
      <c r="R117" s="13" t="str">
        <f t="shared" si="11"/>
        <v/>
      </c>
      <c r="U117" s="12" t="str">
        <f>IF(打刻用!$P56=打刻用!$P$43,打刻用!A56,"")</f>
        <v/>
      </c>
      <c r="V117" s="5" t="str">
        <f>IF(打刻用!$P56=打刻用!$P$43,打刻用!B56,"")</f>
        <v/>
      </c>
      <c r="W117" s="3" t="str">
        <f>IF(打刻用!P56=打刻用!$P$43,打刻用!T56,"")</f>
        <v/>
      </c>
      <c r="X117" s="5" t="str">
        <f>IFERROR((IFERROR(RANK(W117,W$75:W$78,1),""))+X$7+X$24+X$41+X$60,"")</f>
        <v/>
      </c>
    </row>
    <row r="118" spans="4:24" s="7" customFormat="1" ht="13.5" customHeight="1">
      <c r="D118" s="6"/>
      <c r="O118" s="11" t="str">
        <f>IF(打刻用!$P6=打刻用!$P$38,打刻用!A6,"")</f>
        <v/>
      </c>
      <c r="P118" s="13" t="str">
        <f>IF(打刻用!$P6=打刻用!$P$38,打刻用!B6,"")</f>
        <v/>
      </c>
      <c r="Q118" s="2" t="str">
        <f>IF(打刻用!P6=打刻用!$P$38,打刻用!T6,"")</f>
        <v/>
      </c>
      <c r="R118" s="13" t="str">
        <f t="shared" si="11"/>
        <v/>
      </c>
      <c r="X118" s="7">
        <f>COUNT(X114:X117)</f>
        <v>0</v>
      </c>
    </row>
    <row r="119" spans="4:24" s="7" customFormat="1" ht="13.5" customHeight="1">
      <c r="D119" s="6"/>
      <c r="O119" s="11" t="str">
        <f>IF(打刻用!$P7=打刻用!$P$38,打刻用!A7,"")</f>
        <v/>
      </c>
      <c r="P119" s="13" t="str">
        <f>IF(打刻用!$P7=打刻用!$P$38,打刻用!B7,"")</f>
        <v/>
      </c>
      <c r="Q119" s="2" t="str">
        <f>IF(打刻用!P7=打刻用!$P$38,打刻用!T7,"")</f>
        <v/>
      </c>
      <c r="R119" s="13" t="str">
        <f t="shared" si="11"/>
        <v/>
      </c>
    </row>
    <row r="120" spans="4:24" s="7" customFormat="1" ht="13.5" customHeight="1">
      <c r="D120" s="6"/>
      <c r="O120" s="11" t="str">
        <f>IF(打刻用!$P8=打刻用!$P$38,打刻用!A8,"")</f>
        <v/>
      </c>
      <c r="P120" s="13" t="str">
        <f>IF(打刻用!$P8=打刻用!$P$38,打刻用!B8,"")</f>
        <v/>
      </c>
      <c r="Q120" s="2" t="str">
        <f>IF(打刻用!P8=打刻用!$P$38,打刻用!T8,"")</f>
        <v/>
      </c>
      <c r="R120" s="13" t="str">
        <f t="shared" si="11"/>
        <v/>
      </c>
    </row>
    <row r="121" spans="4:24" s="7" customFormat="1" ht="13.5" customHeight="1">
      <c r="D121" s="6"/>
      <c r="O121" s="11">
        <f>IF(打刻用!$P9=打刻用!$P$38,打刻用!A9,"")</f>
        <v>8</v>
      </c>
      <c r="P121" s="13" t="str">
        <f>IF(打刻用!$P9=打刻用!$P$38,打刻用!B9,"")</f>
        <v>ＥＫスイエー部</v>
      </c>
      <c r="Q121" s="2">
        <f>IF(打刻用!P9=打刻用!$P$38,打刻用!T9,"")</f>
        <v>0.31365740740740744</v>
      </c>
      <c r="R121" s="13">
        <f t="shared" si="11"/>
        <v>11</v>
      </c>
    </row>
    <row r="122" spans="4:24" s="7" customFormat="1" ht="13.5" customHeight="1">
      <c r="D122" s="6"/>
      <c r="O122" s="11" t="str">
        <f>IF(打刻用!$P10=打刻用!$P$38,打刻用!A10,"")</f>
        <v/>
      </c>
      <c r="P122" s="13" t="str">
        <f>IF(打刻用!$P10=打刻用!$P$38,打刻用!B10,"")</f>
        <v/>
      </c>
      <c r="Q122" s="2" t="str">
        <f>IF(打刻用!P10=打刻用!$P$38,打刻用!T10,"")</f>
        <v/>
      </c>
      <c r="R122" s="13" t="str">
        <f t="shared" si="11"/>
        <v/>
      </c>
    </row>
    <row r="123" spans="4:24" s="7" customFormat="1" ht="13.5" customHeight="1">
      <c r="D123" s="6"/>
      <c r="O123" s="11" t="str">
        <f>IF(打刻用!$P11=打刻用!$P$38,打刻用!A11,"")</f>
        <v/>
      </c>
      <c r="P123" s="13" t="str">
        <f>IF(打刻用!$P11=打刻用!$P$38,打刻用!B11,"")</f>
        <v/>
      </c>
      <c r="Q123" s="2" t="str">
        <f>IF(打刻用!P11=打刻用!$P$38,打刻用!T11,"")</f>
        <v/>
      </c>
      <c r="R123" s="13" t="str">
        <f t="shared" si="11"/>
        <v/>
      </c>
    </row>
    <row r="124" spans="4:24" s="7" customFormat="1" ht="13.5" customHeight="1">
      <c r="D124" s="6"/>
      <c r="O124" s="11" t="str">
        <f>IF(打刻用!$P12=打刻用!$P$38,打刻用!A12,"")</f>
        <v/>
      </c>
      <c r="P124" s="13" t="str">
        <f>IF(打刻用!$P12=打刻用!$P$38,打刻用!B12,"")</f>
        <v/>
      </c>
      <c r="Q124" s="2" t="str">
        <f>IF(打刻用!P12=打刻用!$P$38,打刻用!T12,"")</f>
        <v/>
      </c>
      <c r="R124" s="13" t="str">
        <f t="shared" si="11"/>
        <v/>
      </c>
    </row>
    <row r="125" spans="4:24" s="7" customFormat="1" ht="13.5" customHeight="1">
      <c r="D125" s="6"/>
      <c r="O125" s="11" t="str">
        <f>IF(打刻用!$P13=打刻用!$P$38,打刻用!A13,"")</f>
        <v/>
      </c>
      <c r="P125" s="13" t="str">
        <f>IF(打刻用!$P13=打刻用!$P$38,打刻用!B13,"")</f>
        <v/>
      </c>
      <c r="Q125" s="2" t="str">
        <f>IF(打刻用!P13=打刻用!$P$38,打刻用!T13,"")</f>
        <v/>
      </c>
      <c r="R125" s="13" t="str">
        <f t="shared" si="11"/>
        <v/>
      </c>
    </row>
    <row r="126" spans="4:24" s="7" customFormat="1" ht="13.5" customHeight="1">
      <c r="D126" s="6"/>
      <c r="O126" s="11" t="str">
        <f>IF(打刻用!$P14=打刻用!$P$38,打刻用!A14,"")</f>
        <v/>
      </c>
      <c r="P126" s="13" t="str">
        <f>IF(打刻用!$P14=打刻用!$P$38,打刻用!B14,"")</f>
        <v/>
      </c>
      <c r="Q126" s="2" t="str">
        <f>IF(打刻用!P14=打刻用!$P$38,打刻用!T14,"")</f>
        <v/>
      </c>
      <c r="R126" s="13" t="str">
        <f t="shared" si="11"/>
        <v/>
      </c>
    </row>
    <row r="127" spans="4:24" s="7" customFormat="1" ht="13.5" customHeight="1">
      <c r="D127" s="6"/>
      <c r="O127" s="11" t="str">
        <f>IF(打刻用!$P15=打刻用!$P$38,打刻用!A15,"")</f>
        <v/>
      </c>
      <c r="P127" s="13" t="str">
        <f>IF(打刻用!$P15=打刻用!$P$38,打刻用!B15,"")</f>
        <v/>
      </c>
      <c r="Q127" s="2" t="str">
        <f>IF(打刻用!P15=打刻用!$P$38,打刻用!T15,"")</f>
        <v/>
      </c>
      <c r="R127" s="13" t="str">
        <f t="shared" si="11"/>
        <v/>
      </c>
    </row>
    <row r="128" spans="4:24" s="7" customFormat="1" ht="13.5" customHeight="1">
      <c r="D128" s="6"/>
      <c r="O128" s="11" t="str">
        <f>IF(打刻用!$P16=打刻用!$P$38,打刻用!A16,"")</f>
        <v/>
      </c>
      <c r="P128" s="13" t="str">
        <f>IF(打刻用!$P16=打刻用!$P$38,打刻用!B16,"")</f>
        <v/>
      </c>
      <c r="Q128" s="2" t="str">
        <f>IF(打刻用!P16=打刻用!$P$38,打刻用!T16,"")</f>
        <v/>
      </c>
      <c r="R128" s="13" t="str">
        <f t="shared" si="11"/>
        <v/>
      </c>
    </row>
    <row r="129" spans="4:24" s="7" customFormat="1" ht="13.5" customHeight="1">
      <c r="D129" s="6"/>
      <c r="O129" s="16"/>
      <c r="Q129" s="6"/>
      <c r="R129" s="7">
        <f>COUNT(R114:R128)</f>
        <v>1</v>
      </c>
    </row>
    <row r="130" spans="4:24" s="7" customFormat="1" ht="13.5" customHeight="1">
      <c r="D130" s="6"/>
      <c r="O130" s="16"/>
      <c r="Q130" s="6"/>
    </row>
    <row r="131" spans="4:24" s="7" customFormat="1" ht="13.5" customHeight="1">
      <c r="D131" s="6"/>
      <c r="O131" s="109" t="str">
        <f>打刻用!P39</f>
        <v>CP4</v>
      </c>
      <c r="P131" s="110"/>
      <c r="Q131" s="110"/>
      <c r="R131" s="111"/>
      <c r="U131" s="109" t="str">
        <f>打刻用!P39</f>
        <v>CP4</v>
      </c>
      <c r="V131" s="110"/>
      <c r="W131" s="110"/>
      <c r="X131" s="111"/>
    </row>
    <row r="132" spans="4:24" s="7" customFormat="1" ht="13.5" customHeight="1" thickBot="1">
      <c r="D132" s="6"/>
      <c r="O132" s="8" t="s">
        <v>0</v>
      </c>
      <c r="P132" s="8" t="s">
        <v>1</v>
      </c>
      <c r="Q132" s="1" t="s">
        <v>5</v>
      </c>
      <c r="R132" s="8" t="s">
        <v>9</v>
      </c>
      <c r="U132" s="8" t="s">
        <v>0</v>
      </c>
      <c r="V132" s="8" t="s">
        <v>1</v>
      </c>
      <c r="W132" s="1" t="s">
        <v>5</v>
      </c>
      <c r="X132" s="8" t="s">
        <v>9</v>
      </c>
    </row>
    <row r="133" spans="4:24" s="7" customFormat="1" ht="13.5" customHeight="1" thickTop="1">
      <c r="D133" s="6"/>
      <c r="O133" s="11" t="str">
        <f>IF(打刻用!$P2=打刻用!$P$39,打刻用!A2,"")</f>
        <v/>
      </c>
      <c r="P133" s="13" t="str">
        <f>IF(打刻用!$P2=打刻用!$P$39,打刻用!B2,"")</f>
        <v/>
      </c>
      <c r="Q133" s="2" t="str">
        <f>IF(打刻用!P2=打刻用!$P$39,打刻用!T2,"")</f>
        <v/>
      </c>
      <c r="R133" s="13" t="str">
        <f>IFERROR((IFERROR(RANK(Q133,Q$133:Q$147,1),""))+R$16+R$33+R$52+R$71+R$90+R$109+R$129,"")</f>
        <v/>
      </c>
      <c r="U133" s="12" t="e">
        <f>IF(打刻用!#REF!=打刻用!$P$43,打刻用!#REF!,"")</f>
        <v>#REF!</v>
      </c>
      <c r="V133" s="5" t="e">
        <f>IF(打刻用!#REF!=打刻用!$P$43,打刻用!#REF!,"")</f>
        <v>#REF!</v>
      </c>
      <c r="W133" s="3" t="e">
        <f>IF(打刻用!#REF!=打刻用!$P$43,打刻用!#REF!,"")</f>
        <v>#REF!</v>
      </c>
      <c r="X133" s="5" t="str">
        <f>IFERROR((IFERROR(RANK(W133,W$75:W$78,1),""))+X$7+X$24+X$41+X$60,"")</f>
        <v/>
      </c>
    </row>
    <row r="134" spans="4:24" s="7" customFormat="1" ht="13.5" customHeight="1">
      <c r="D134" s="6"/>
      <c r="O134" s="11" t="str">
        <f>IF(打刻用!$P3=打刻用!$P$39,打刻用!A3,"")</f>
        <v/>
      </c>
      <c r="P134" s="13" t="str">
        <f>IF(打刻用!$P3=打刻用!$P$39,打刻用!B3,"")</f>
        <v/>
      </c>
      <c r="Q134" s="2" t="str">
        <f>IF(打刻用!P3=打刻用!$P$39,打刻用!T3,"")</f>
        <v/>
      </c>
      <c r="R134" s="13" t="str">
        <f t="shared" ref="R134:R147" si="12">IFERROR((IFERROR(RANK(Q134,Q$133:Q$147,1),""))+R$16+R$33+R$52+R$71+R$90+R$109+R$129,"")</f>
        <v/>
      </c>
      <c r="U134" s="12" t="str">
        <f>IF(打刻用!$P73=打刻用!$P$43,打刻用!A73,"")</f>
        <v/>
      </c>
      <c r="V134" s="5" t="str">
        <f>IF(打刻用!$P73=打刻用!$P$43,打刻用!B73,"")</f>
        <v/>
      </c>
      <c r="W134" s="3" t="str">
        <f>IF(打刻用!P73=打刻用!$P$43,打刻用!T73,"")</f>
        <v/>
      </c>
      <c r="X134" s="5" t="str">
        <f>IFERROR((IFERROR(RANK(W134,W$75:W$78,1),""))+X$7+X$24+X$41+X$60,"")</f>
        <v/>
      </c>
    </row>
    <row r="135" spans="4:24" s="7" customFormat="1" ht="13.5" customHeight="1">
      <c r="D135" s="6"/>
      <c r="O135" s="11" t="str">
        <f>IF(打刻用!$P4=打刻用!$P$39,打刻用!A4,"")</f>
        <v/>
      </c>
      <c r="P135" s="13" t="str">
        <f>IF(打刻用!$P4=打刻用!$P$39,打刻用!B4,"")</f>
        <v/>
      </c>
      <c r="Q135" s="2" t="str">
        <f>IF(打刻用!P4=打刻用!$P$39,打刻用!T4,"")</f>
        <v/>
      </c>
      <c r="R135" s="13" t="str">
        <f t="shared" si="12"/>
        <v/>
      </c>
      <c r="U135" s="12" t="str">
        <f>IF(打刻用!$P74=打刻用!$P$43,打刻用!A74,"")</f>
        <v/>
      </c>
      <c r="V135" s="5" t="str">
        <f>IF(打刻用!$P74=打刻用!$P$43,打刻用!B74,"")</f>
        <v/>
      </c>
      <c r="W135" s="3" t="str">
        <f>IF(打刻用!P74=打刻用!$P$43,打刻用!T74,"")</f>
        <v/>
      </c>
      <c r="X135" s="5" t="str">
        <f>IFERROR((IFERROR(RANK(W135,W$75:W$78,1),""))+X$7+X$24+X$41+X$60,"")</f>
        <v/>
      </c>
    </row>
    <row r="136" spans="4:24" s="7" customFormat="1" ht="13.5" customHeight="1">
      <c r="D136" s="6"/>
      <c r="O136" s="11" t="str">
        <f>IF(打刻用!$P5=打刻用!$P$39,打刻用!A5,"")</f>
        <v/>
      </c>
      <c r="P136" s="13" t="str">
        <f>IF(打刻用!$P5=打刻用!$P$39,打刻用!B5,"")</f>
        <v/>
      </c>
      <c r="Q136" s="2" t="str">
        <f>IF(打刻用!P5=打刻用!$P$39,打刻用!T5,"")</f>
        <v/>
      </c>
      <c r="R136" s="13" t="str">
        <f t="shared" si="12"/>
        <v/>
      </c>
      <c r="U136" s="12" t="str">
        <f>IF(打刻用!$P75=打刻用!$P$43,打刻用!A75,"")</f>
        <v/>
      </c>
      <c r="V136" s="5" t="str">
        <f>IF(打刻用!$P75=打刻用!$P$43,打刻用!B75,"")</f>
        <v/>
      </c>
      <c r="W136" s="3" t="str">
        <f>IF(打刻用!P75=打刻用!$P$43,打刻用!T75,"")</f>
        <v/>
      </c>
      <c r="X136" s="5" t="str">
        <f>IFERROR((IFERROR(RANK(W136,W$75:W$78,1),""))+X$7+X$24+X$41+X$60,"")</f>
        <v/>
      </c>
    </row>
    <row r="137" spans="4:24" s="7" customFormat="1" ht="13.5" customHeight="1">
      <c r="D137" s="6"/>
      <c r="O137" s="11" t="str">
        <f>IF(打刻用!$P6=打刻用!$P$39,打刻用!A6,"")</f>
        <v/>
      </c>
      <c r="P137" s="13" t="str">
        <f>IF(打刻用!$P6=打刻用!$P$39,打刻用!B6,"")</f>
        <v/>
      </c>
      <c r="Q137" s="2" t="str">
        <f>IF(打刻用!P6=打刻用!$P$39,打刻用!T6,"")</f>
        <v/>
      </c>
      <c r="R137" s="13" t="str">
        <f t="shared" si="12"/>
        <v/>
      </c>
      <c r="X137" s="7">
        <f>COUNT(X133:X136)</f>
        <v>0</v>
      </c>
    </row>
    <row r="138" spans="4:24" s="7" customFormat="1" ht="13.5" customHeight="1">
      <c r="D138" s="6"/>
      <c r="O138" s="11" t="str">
        <f>IF(打刻用!$P7=打刻用!$P$39,打刻用!A7,"")</f>
        <v/>
      </c>
      <c r="P138" s="13" t="str">
        <f>IF(打刻用!$P7=打刻用!$P$39,打刻用!B7,"")</f>
        <v/>
      </c>
      <c r="Q138" s="2" t="str">
        <f>IF(打刻用!P7=打刻用!$P$39,打刻用!T7,"")</f>
        <v/>
      </c>
      <c r="R138" s="13" t="str">
        <f t="shared" si="12"/>
        <v/>
      </c>
    </row>
    <row r="139" spans="4:24" s="7" customFormat="1" ht="13.5" customHeight="1">
      <c r="D139" s="6"/>
      <c r="O139" s="11" t="str">
        <f>IF(打刻用!$P8=打刻用!$P$39,打刻用!A8,"")</f>
        <v/>
      </c>
      <c r="P139" s="13" t="str">
        <f>IF(打刻用!$P8=打刻用!$P$39,打刻用!B8,"")</f>
        <v/>
      </c>
      <c r="Q139" s="2" t="str">
        <f>IF(打刻用!P8=打刻用!$P$39,打刻用!T8,"")</f>
        <v/>
      </c>
      <c r="R139" s="13" t="str">
        <f t="shared" si="12"/>
        <v/>
      </c>
    </row>
    <row r="140" spans="4:24" s="7" customFormat="1" ht="13.5" customHeight="1">
      <c r="D140" s="6"/>
      <c r="O140" s="11" t="str">
        <f>IF(打刻用!$P9=打刻用!$P$39,打刻用!A9,"")</f>
        <v/>
      </c>
      <c r="P140" s="13" t="str">
        <f>IF(打刻用!$P9=打刻用!$P$39,打刻用!B9,"")</f>
        <v/>
      </c>
      <c r="Q140" s="2" t="str">
        <f>IF(打刻用!P9=打刻用!$P$39,打刻用!T9,"")</f>
        <v/>
      </c>
      <c r="R140" s="13" t="str">
        <f t="shared" si="12"/>
        <v/>
      </c>
    </row>
    <row r="141" spans="4:24" s="7" customFormat="1" ht="13.5" customHeight="1">
      <c r="D141" s="6"/>
      <c r="O141" s="11" t="str">
        <f>IF(打刻用!$P10=打刻用!$P$39,打刻用!A10,"")</f>
        <v/>
      </c>
      <c r="P141" s="13" t="str">
        <f>IF(打刻用!$P10=打刻用!$P$39,打刻用!B10,"")</f>
        <v/>
      </c>
      <c r="Q141" s="2" t="str">
        <f>IF(打刻用!P10=打刻用!$P$39,打刻用!T10,"")</f>
        <v/>
      </c>
      <c r="R141" s="13" t="str">
        <f t="shared" si="12"/>
        <v/>
      </c>
    </row>
    <row r="142" spans="4:24" s="7" customFormat="1" ht="13.5" customHeight="1">
      <c r="D142" s="6"/>
      <c r="O142" s="11" t="str">
        <f>IF(打刻用!$P11=打刻用!$P$39,打刻用!A11,"")</f>
        <v/>
      </c>
      <c r="P142" s="13" t="str">
        <f>IF(打刻用!$P11=打刻用!$P$39,打刻用!B11,"")</f>
        <v/>
      </c>
      <c r="Q142" s="2" t="str">
        <f>IF(打刻用!P11=打刻用!$P$39,打刻用!T11,"")</f>
        <v/>
      </c>
      <c r="R142" s="13" t="str">
        <f t="shared" si="12"/>
        <v/>
      </c>
    </row>
    <row r="143" spans="4:24" s="7" customFormat="1" ht="13.5" customHeight="1">
      <c r="D143" s="6"/>
      <c r="O143" s="11" t="str">
        <f>IF(打刻用!$P12=打刻用!$P$39,打刻用!A12,"")</f>
        <v/>
      </c>
      <c r="P143" s="13" t="str">
        <f>IF(打刻用!$P12=打刻用!$P$39,打刻用!B12,"")</f>
        <v/>
      </c>
      <c r="Q143" s="2" t="str">
        <f>IF(打刻用!P12=打刻用!$P$39,打刻用!T12,"")</f>
        <v/>
      </c>
      <c r="R143" s="13" t="str">
        <f t="shared" si="12"/>
        <v/>
      </c>
    </row>
    <row r="144" spans="4:24" s="7" customFormat="1" ht="13.5" customHeight="1">
      <c r="D144" s="6"/>
      <c r="O144" s="11">
        <f>IF(打刻用!$P13=打刻用!$P$39,打刻用!A13,"")</f>
        <v>12</v>
      </c>
      <c r="P144" s="13" t="str">
        <f>IF(打刻用!$P13=打刻用!$P$39,打刻用!B13,"")</f>
        <v>ブラックロッカーズ</v>
      </c>
      <c r="Q144" s="2">
        <f>IF(打刻用!P13=打刻用!$P$39,打刻用!T13,"")</f>
        <v>0.56072916666666661</v>
      </c>
      <c r="R144" s="13">
        <f t="shared" si="12"/>
        <v>12</v>
      </c>
    </row>
    <row r="145" spans="1:39" s="7" customFormat="1" ht="13.5" customHeight="1">
      <c r="D145" s="6"/>
      <c r="O145" s="11" t="str">
        <f>IF(打刻用!$P14=打刻用!$P$39,打刻用!A14,"")</f>
        <v/>
      </c>
      <c r="P145" s="13" t="str">
        <f>IF(打刻用!$P14=打刻用!$P$39,打刻用!B14,"")</f>
        <v/>
      </c>
      <c r="Q145" s="2" t="str">
        <f>IF(打刻用!P14=打刻用!$P$39,打刻用!T14,"")</f>
        <v/>
      </c>
      <c r="R145" s="13" t="str">
        <f t="shared" si="12"/>
        <v/>
      </c>
    </row>
    <row r="146" spans="1:39" s="7" customFormat="1" ht="13.5" customHeight="1">
      <c r="D146" s="6"/>
      <c r="O146" s="11" t="str">
        <f>IF(打刻用!$P15=打刻用!$P$39,打刻用!A15,"")</f>
        <v/>
      </c>
      <c r="P146" s="13" t="str">
        <f>IF(打刻用!$P15=打刻用!$P$39,打刻用!B15,"")</f>
        <v/>
      </c>
      <c r="Q146" s="2" t="str">
        <f>IF(打刻用!P15=打刻用!$P$39,打刻用!T15,"")</f>
        <v/>
      </c>
      <c r="R146" s="13" t="str">
        <f t="shared" si="12"/>
        <v/>
      </c>
    </row>
    <row r="147" spans="1:39" s="7" customFormat="1" ht="13.5" customHeight="1">
      <c r="D147" s="6"/>
      <c r="O147" s="11" t="str">
        <f>IF(打刻用!$P16=打刻用!$P$39,打刻用!A16,"")</f>
        <v/>
      </c>
      <c r="P147" s="13" t="str">
        <f>IF(打刻用!$P16=打刻用!$P$39,打刻用!B16,"")</f>
        <v/>
      </c>
      <c r="Q147" s="2" t="str">
        <f>IF(打刻用!P16=打刻用!$P$39,打刻用!T16,"")</f>
        <v/>
      </c>
      <c r="R147" s="13" t="str">
        <f t="shared" si="12"/>
        <v/>
      </c>
    </row>
    <row r="148" spans="1:39" s="7" customFormat="1" ht="13.5" customHeight="1">
      <c r="D148" s="6"/>
      <c r="O148" s="16"/>
      <c r="Q148" s="6"/>
      <c r="R148" s="7">
        <f>COUNT(R133:R147)</f>
        <v>1</v>
      </c>
    </row>
    <row r="149" spans="1:39" s="7" customFormat="1" ht="13.5" customHeight="1">
      <c r="D149" s="6"/>
      <c r="O149" s="16"/>
      <c r="Q149" s="6"/>
    </row>
    <row r="150" spans="1:39" s="7" customFormat="1" ht="13.5" customHeight="1">
      <c r="D150" s="6"/>
      <c r="O150" s="16"/>
      <c r="Q150" s="6"/>
    </row>
    <row r="151" spans="1:39" s="7" customFormat="1" ht="13.5" customHeight="1">
      <c r="D151" s="6"/>
      <c r="O151" s="16"/>
      <c r="Q151" s="6"/>
    </row>
    <row r="152" spans="1:39" s="7" customFormat="1" ht="13.5" customHeight="1">
      <c r="D152" s="6"/>
      <c r="O152" s="16"/>
      <c r="Q152" s="6"/>
    </row>
    <row r="153" spans="1:39" s="7" customFormat="1" ht="13.5" customHeight="1">
      <c r="D153" s="6"/>
      <c r="O153" s="16"/>
      <c r="Q153" s="6"/>
    </row>
    <row r="154" spans="1:39" s="7" customFormat="1" ht="13.5" customHeight="1">
      <c r="D154" s="6"/>
      <c r="O154" s="16"/>
      <c r="Q154" s="6"/>
    </row>
    <row r="155" spans="1:39" s="7" customFormat="1" ht="13.5" customHeight="1">
      <c r="D155" s="6"/>
      <c r="O155" s="16"/>
      <c r="Q155" s="6"/>
    </row>
    <row r="156" spans="1:39" s="7" customFormat="1" ht="13.5" customHeight="1">
      <c r="D156" s="6"/>
      <c r="O156" s="16"/>
      <c r="Q156" s="6"/>
    </row>
    <row r="157" spans="1:39" s="7" customFormat="1" ht="13.5" customHeight="1">
      <c r="D157" s="6"/>
      <c r="O157" s="16"/>
      <c r="Q157" s="6"/>
    </row>
    <row r="158" spans="1:39" ht="13.5" customHeight="1">
      <c r="A158" s="7"/>
      <c r="B158" s="7"/>
      <c r="C158" s="7"/>
      <c r="D158" s="6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</row>
    <row r="159" spans="1:39" ht="13.5" customHeight="1">
      <c r="A159" s="7"/>
      <c r="B159" s="7"/>
      <c r="C159" s="7"/>
      <c r="D159" s="6"/>
      <c r="F159" s="7"/>
      <c r="G159" s="7"/>
      <c r="H159" s="7"/>
      <c r="I159" s="7"/>
      <c r="J159" s="7"/>
      <c r="K159" s="7"/>
      <c r="L159" s="7"/>
      <c r="M159" s="7"/>
      <c r="N159" s="7"/>
      <c r="O159" s="109" t="str">
        <f>打刻用!P44</f>
        <v>DNF</v>
      </c>
      <c r="P159" s="110"/>
      <c r="Q159" s="110"/>
      <c r="R159" s="111"/>
      <c r="S159" s="7"/>
      <c r="T159" s="7"/>
      <c r="U159" s="109" t="str">
        <f>打刻用!P44</f>
        <v>DNF</v>
      </c>
      <c r="V159" s="110"/>
      <c r="W159" s="110"/>
      <c r="X159" s="111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</row>
    <row r="160" spans="1:39" ht="13.5" customHeight="1" thickBot="1">
      <c r="A160" s="7"/>
      <c r="B160" s="7"/>
      <c r="C160" s="7"/>
      <c r="D160" s="6"/>
      <c r="F160" s="7"/>
      <c r="G160" s="7"/>
      <c r="H160" s="7"/>
      <c r="I160" s="7"/>
      <c r="J160" s="7"/>
      <c r="K160" s="7"/>
      <c r="L160" s="7"/>
      <c r="M160" s="7"/>
      <c r="N160" s="7"/>
      <c r="O160" s="8" t="s">
        <v>0</v>
      </c>
      <c r="P160" s="8" t="s">
        <v>1</v>
      </c>
      <c r="Q160" s="1" t="s">
        <v>5</v>
      </c>
      <c r="R160" s="8" t="s">
        <v>9</v>
      </c>
      <c r="S160" s="7"/>
      <c r="T160" s="7"/>
      <c r="U160" s="8" t="s">
        <v>0</v>
      </c>
      <c r="V160" s="8" t="s">
        <v>1</v>
      </c>
      <c r="W160" s="1" t="s">
        <v>5</v>
      </c>
      <c r="X160" s="8" t="s">
        <v>9</v>
      </c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</row>
    <row r="161" spans="1:39" ht="13.5" customHeight="1" thickTop="1">
      <c r="A161" s="7"/>
      <c r="B161" s="7"/>
      <c r="C161" s="7"/>
      <c r="D161" s="6"/>
      <c r="F161" s="7"/>
      <c r="G161" s="7"/>
      <c r="H161" s="7"/>
      <c r="I161" s="7"/>
      <c r="J161" s="7"/>
      <c r="K161" s="7"/>
      <c r="L161" s="7"/>
      <c r="M161" s="7"/>
      <c r="N161" s="7"/>
      <c r="O161" s="11" t="str">
        <f>IF(打刻用!$P2=打刻用!$P$44,打刻用!A2,"")</f>
        <v/>
      </c>
      <c r="P161" s="13" t="str">
        <f>IF(打刻用!$P2=打刻用!$P$44,打刻用!B2,"")</f>
        <v/>
      </c>
      <c r="Q161" s="2" t="str">
        <f>IF(打刻用!P2=打刻用!$P$44,打刻用!T2,"")</f>
        <v/>
      </c>
      <c r="R161" s="13" t="str">
        <f>IFERROR((IFERROR(RANK(Q161,Q$161:Q$175,1),""))+R$16+R$33+R$52+R$71+R$90+R$109+R$129+R$148,"")</f>
        <v/>
      </c>
      <c r="S161" s="7"/>
      <c r="T161" s="7"/>
      <c r="U161" s="12" t="e">
        <f>IF(打刻用!#REF!=打刻用!$P$44,打刻用!#REF!,"")</f>
        <v>#REF!</v>
      </c>
      <c r="V161" s="5" t="e">
        <f>IF(打刻用!#REF!=打刻用!$P$44,打刻用!#REF!,"")</f>
        <v>#REF!</v>
      </c>
      <c r="W161" s="3" t="e">
        <f>IF(打刻用!#REF!=打刻用!$P$44,打刻用!#REF!,"")</f>
        <v>#REF!</v>
      </c>
      <c r="X161" s="5" t="str">
        <f>IFERROR((IFERROR(RANK(W161,W$161:W$164,1),""))+X$7+X$24+X$41+X$60+X$79+A$16,"")</f>
        <v/>
      </c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</row>
    <row r="162" spans="1:39" ht="13.5" customHeight="1">
      <c r="A162" s="7"/>
      <c r="B162" s="7"/>
      <c r="C162" s="7"/>
      <c r="D162" s="6"/>
      <c r="F162" s="7"/>
      <c r="G162" s="7"/>
      <c r="H162" s="7"/>
      <c r="I162" s="7"/>
      <c r="J162" s="7"/>
      <c r="K162" s="7"/>
      <c r="L162" s="7"/>
      <c r="M162" s="7"/>
      <c r="N162" s="7"/>
      <c r="O162" s="11" t="str">
        <f>IF(打刻用!$P3=打刻用!$P$44,打刻用!A3,"")</f>
        <v/>
      </c>
      <c r="P162" s="13" t="str">
        <f>IF(打刻用!$P3=打刻用!$P$44,打刻用!B3,"")</f>
        <v/>
      </c>
      <c r="Q162" s="2" t="str">
        <f>IF(打刻用!P3=打刻用!$P$44,打刻用!T3,"")</f>
        <v/>
      </c>
      <c r="R162" s="13" t="str">
        <f t="shared" ref="R162:R175" si="13">IFERROR((IFERROR(RANK(Q162,Q$161:Q$175,1),""))+R$16+R$33+R$52+R$71+R$90+R$109+R$129+R$148,"")</f>
        <v/>
      </c>
      <c r="S162" s="7"/>
      <c r="T162" s="7"/>
      <c r="U162" s="12" t="str">
        <f>IF(打刻用!$P15=打刻用!$P$44,打刻用!A15,"")</f>
        <v/>
      </c>
      <c r="V162" s="5" t="str">
        <f>IF(打刻用!$P15=打刻用!$P$44,打刻用!B15,"")</f>
        <v/>
      </c>
      <c r="W162" s="3" t="str">
        <f>IF(打刻用!P15=打刻用!$P$44,打刻用!T15,"")</f>
        <v/>
      </c>
      <c r="X162" s="5" t="str">
        <f>IFERROR((IFERROR(RANK(W162,W$161:W$164,1),""))+X$7+X$24+X$41+X$60+X$79+A$16,"")</f>
        <v/>
      </c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</row>
    <row r="163" spans="1:39" ht="13.5" customHeight="1">
      <c r="A163" s="7"/>
      <c r="B163" s="7"/>
      <c r="C163" s="7"/>
      <c r="D163" s="6"/>
      <c r="F163" s="7"/>
      <c r="G163" s="7"/>
      <c r="H163" s="7"/>
      <c r="I163" s="7"/>
      <c r="J163" s="7"/>
      <c r="K163" s="7"/>
      <c r="L163" s="7"/>
      <c r="M163" s="7"/>
      <c r="N163" s="7"/>
      <c r="O163" s="11" t="str">
        <f>IF(打刻用!$P4=打刻用!$P$44,打刻用!A4,"")</f>
        <v/>
      </c>
      <c r="P163" s="13" t="str">
        <f>IF(打刻用!$P4=打刻用!$P$44,打刻用!B4,"")</f>
        <v/>
      </c>
      <c r="Q163" s="2" t="str">
        <f>IF(打刻用!P4=打刻用!$P$44,打刻用!T4,"")</f>
        <v/>
      </c>
      <c r="R163" s="13" t="str">
        <f t="shared" si="13"/>
        <v/>
      </c>
      <c r="S163" s="7"/>
      <c r="T163" s="7"/>
      <c r="U163" s="12" t="str">
        <f>IF(打刻用!$P16=打刻用!$P$44,打刻用!A16,"")</f>
        <v/>
      </c>
      <c r="V163" s="5" t="str">
        <f>IF(打刻用!$P16=打刻用!$P$44,打刻用!B16,"")</f>
        <v/>
      </c>
      <c r="W163" s="3" t="str">
        <f>IF(打刻用!P16=打刻用!$P$44,打刻用!T16,"")</f>
        <v/>
      </c>
      <c r="X163" s="5" t="str">
        <f>IFERROR((IFERROR(RANK(W163,W$161:W$164,1),""))+X$7+X$24+X$41+X$60+X$79+A$16,"")</f>
        <v/>
      </c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</row>
    <row r="164" spans="1:39" ht="13.5" customHeight="1">
      <c r="A164" s="7"/>
      <c r="B164" s="7"/>
      <c r="C164" s="7"/>
      <c r="D164" s="6"/>
      <c r="F164" s="7"/>
      <c r="G164" s="7"/>
      <c r="H164" s="7"/>
      <c r="I164" s="7"/>
      <c r="J164" s="7"/>
      <c r="K164" s="7"/>
      <c r="L164" s="7"/>
      <c r="M164" s="7"/>
      <c r="N164" s="7"/>
      <c r="O164" s="11" t="str">
        <f>IF(打刻用!$P5=打刻用!$P$44,打刻用!A5,"")</f>
        <v/>
      </c>
      <c r="P164" s="13" t="str">
        <f>IF(打刻用!$P5=打刻用!$P$44,打刻用!B5,"")</f>
        <v/>
      </c>
      <c r="Q164" s="2" t="str">
        <f>IF(打刻用!P5=打刻用!$P$44,打刻用!T5,"")</f>
        <v/>
      </c>
      <c r="R164" s="13" t="str">
        <f t="shared" si="13"/>
        <v/>
      </c>
      <c r="S164" s="7"/>
      <c r="T164" s="7"/>
      <c r="U164" s="12" t="str">
        <f>IF(打刻用!$P17=打刻用!$P$44,打刻用!A17,"")</f>
        <v/>
      </c>
      <c r="V164" s="5" t="str">
        <f>IF(打刻用!$P17=打刻用!$P$44,打刻用!B17,"")</f>
        <v/>
      </c>
      <c r="W164" s="3" t="str">
        <f>IF(打刻用!P17=打刻用!$P$44,打刻用!T17,"")</f>
        <v/>
      </c>
      <c r="X164" s="5" t="str">
        <f>IFERROR((IFERROR(RANK(W164,W$161:W$164,1),""))+X$7+X$24+X$41+X$60+X$79+A$16,"")</f>
        <v/>
      </c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</row>
    <row r="165" spans="1:39" ht="13.5" customHeight="1">
      <c r="A165" s="7"/>
      <c r="B165" s="7"/>
      <c r="C165" s="7"/>
      <c r="D165" s="6"/>
      <c r="F165" s="7"/>
      <c r="G165" s="7"/>
      <c r="H165" s="7"/>
      <c r="I165" s="7"/>
      <c r="J165" s="7"/>
      <c r="K165" s="7"/>
      <c r="L165" s="7"/>
      <c r="M165" s="7"/>
      <c r="N165" s="7"/>
      <c r="O165" s="11" t="str">
        <f>IF(打刻用!$P6=打刻用!$P$44,打刻用!A6,"")</f>
        <v/>
      </c>
      <c r="P165" s="13" t="str">
        <f>IF(打刻用!$P6=打刻用!$P$44,打刻用!B6,"")</f>
        <v/>
      </c>
      <c r="Q165" s="2" t="str">
        <f>IF(打刻用!P6=打刻用!$P$44,打刻用!T6,"")</f>
        <v/>
      </c>
      <c r="R165" s="13" t="str">
        <f t="shared" si="13"/>
        <v/>
      </c>
      <c r="S165" s="7"/>
      <c r="T165" s="7"/>
      <c r="U165" s="7"/>
      <c r="V165" s="7"/>
      <c r="W165" s="7"/>
      <c r="X165" s="7">
        <f>COUNT(X161:X164)</f>
        <v>0</v>
      </c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</row>
    <row r="166" spans="1:39" ht="13.5" customHeight="1">
      <c r="A166" s="7"/>
      <c r="B166" s="7"/>
      <c r="C166" s="7"/>
      <c r="D166" s="6"/>
      <c r="F166" s="7"/>
      <c r="G166" s="7"/>
      <c r="H166" s="7"/>
      <c r="I166" s="7"/>
      <c r="J166" s="7"/>
      <c r="K166" s="7"/>
      <c r="L166" s="7"/>
      <c r="M166" s="7"/>
      <c r="N166" s="7"/>
      <c r="O166" s="11" t="str">
        <f>IF(打刻用!$P7=打刻用!$P$44,打刻用!A7,"")</f>
        <v/>
      </c>
      <c r="P166" s="13" t="str">
        <f>IF(打刻用!$P7=打刻用!$P$44,打刻用!B7,"")</f>
        <v/>
      </c>
      <c r="Q166" s="2" t="str">
        <f>IF(打刻用!P7=打刻用!$P$44,打刻用!T7,"")</f>
        <v/>
      </c>
      <c r="R166" s="13" t="str">
        <f t="shared" si="13"/>
        <v/>
      </c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</row>
    <row r="167" spans="1:39" ht="13.5" customHeight="1">
      <c r="A167" s="7"/>
      <c r="B167" s="7"/>
      <c r="C167" s="7"/>
      <c r="D167" s="6"/>
      <c r="F167" s="7"/>
      <c r="G167" s="7"/>
      <c r="H167" s="7"/>
      <c r="I167" s="7"/>
      <c r="J167" s="7"/>
      <c r="K167" s="7"/>
      <c r="L167" s="7"/>
      <c r="M167" s="7"/>
      <c r="N167" s="7"/>
      <c r="O167" s="11" t="str">
        <f>IF(打刻用!$P8=打刻用!$P$44,打刻用!A8,"")</f>
        <v/>
      </c>
      <c r="P167" s="13" t="str">
        <f>IF(打刻用!$P8=打刻用!$P$44,打刻用!B8,"")</f>
        <v/>
      </c>
      <c r="Q167" s="2" t="str">
        <f>IF(打刻用!P8=打刻用!$P$44,打刻用!T8,"")</f>
        <v/>
      </c>
      <c r="R167" s="13" t="str">
        <f t="shared" si="13"/>
        <v/>
      </c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</row>
    <row r="168" spans="1:39" ht="13.5" customHeight="1">
      <c r="A168" s="7"/>
      <c r="B168" s="7"/>
      <c r="C168" s="7"/>
      <c r="D168" s="6"/>
      <c r="F168" s="7"/>
      <c r="G168" s="7"/>
      <c r="H168" s="7"/>
      <c r="I168" s="7"/>
      <c r="J168" s="7"/>
      <c r="K168" s="7"/>
      <c r="L168" s="7"/>
      <c r="M168" s="7"/>
      <c r="N168" s="7"/>
      <c r="O168" s="11" t="str">
        <f>IF(打刻用!$P9=打刻用!$P$44,打刻用!A9,"")</f>
        <v/>
      </c>
      <c r="P168" s="13" t="str">
        <f>IF(打刻用!$P9=打刻用!$P$44,打刻用!B9,"")</f>
        <v/>
      </c>
      <c r="Q168" s="2" t="str">
        <f>IF(打刻用!P9=打刻用!$P$44,打刻用!T9,"")</f>
        <v/>
      </c>
      <c r="R168" s="13" t="str">
        <f t="shared" si="13"/>
        <v/>
      </c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</row>
    <row r="169" spans="1:39" ht="13.5" customHeight="1">
      <c r="A169" s="7"/>
      <c r="B169" s="7"/>
      <c r="C169" s="7"/>
      <c r="D169" s="6"/>
      <c r="F169" s="7"/>
      <c r="G169" s="7"/>
      <c r="H169" s="7"/>
      <c r="I169" s="7"/>
      <c r="J169" s="7"/>
      <c r="K169" s="7"/>
      <c r="L169" s="7"/>
      <c r="M169" s="7"/>
      <c r="N169" s="7"/>
      <c r="O169" s="11" t="str">
        <f>IF(打刻用!$P10=打刻用!$P$44,打刻用!A10,"")</f>
        <v/>
      </c>
      <c r="P169" s="13" t="str">
        <f>IF(打刻用!$P10=打刻用!$P$44,打刻用!B10,"")</f>
        <v/>
      </c>
      <c r="Q169" s="2" t="str">
        <f>IF(打刻用!P10=打刻用!$P$44,打刻用!T10,"")</f>
        <v/>
      </c>
      <c r="R169" s="13" t="str">
        <f t="shared" si="13"/>
        <v/>
      </c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</row>
    <row r="170" spans="1:39" ht="13.5" customHeight="1">
      <c r="A170" s="7"/>
      <c r="B170" s="7"/>
      <c r="C170" s="7"/>
      <c r="D170" s="6"/>
      <c r="F170" s="7"/>
      <c r="G170" s="7"/>
      <c r="H170" s="7"/>
      <c r="I170" s="7"/>
      <c r="J170" s="7"/>
      <c r="K170" s="7"/>
      <c r="L170" s="7"/>
      <c r="M170" s="7"/>
      <c r="N170" s="7"/>
      <c r="O170" s="11" t="str">
        <f>IF(打刻用!$P11=打刻用!$P$44,打刻用!A11,"")</f>
        <v/>
      </c>
      <c r="P170" s="13" t="str">
        <f>IF(打刻用!$P11=打刻用!$P$44,打刻用!B11,"")</f>
        <v/>
      </c>
      <c r="Q170" s="2" t="str">
        <f>IF(打刻用!P11=打刻用!$P$44,打刻用!T11,"")</f>
        <v/>
      </c>
      <c r="R170" s="13" t="str">
        <f t="shared" si="13"/>
        <v/>
      </c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</row>
    <row r="171" spans="1:39" ht="13.5" customHeight="1">
      <c r="A171" s="7"/>
      <c r="B171" s="7"/>
      <c r="C171" s="7"/>
      <c r="D171" s="6"/>
      <c r="F171" s="7"/>
      <c r="G171" s="7"/>
      <c r="H171" s="7"/>
      <c r="I171" s="7"/>
      <c r="J171" s="7"/>
      <c r="K171" s="7"/>
      <c r="L171" s="7"/>
      <c r="M171" s="7"/>
      <c r="N171" s="7"/>
      <c r="O171" s="11" t="str">
        <f>IF(打刻用!$P12=打刻用!$P$44,打刻用!A12,"")</f>
        <v/>
      </c>
      <c r="P171" s="13" t="str">
        <f>IF(打刻用!$P12=打刻用!$P$44,打刻用!B12,"")</f>
        <v/>
      </c>
      <c r="Q171" s="2" t="str">
        <f>IF(打刻用!P12=打刻用!$P$44,打刻用!T12,"")</f>
        <v/>
      </c>
      <c r="R171" s="13" t="str">
        <f t="shared" si="13"/>
        <v/>
      </c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</row>
    <row r="172" spans="1:39" ht="13.5" customHeight="1">
      <c r="A172" s="7"/>
      <c r="B172" s="7"/>
      <c r="C172" s="7"/>
      <c r="D172" s="6"/>
      <c r="F172" s="7"/>
      <c r="G172" s="7"/>
      <c r="H172" s="7"/>
      <c r="I172" s="7"/>
      <c r="J172" s="7"/>
      <c r="K172" s="7"/>
      <c r="L172" s="7"/>
      <c r="M172" s="7"/>
      <c r="N172" s="7"/>
      <c r="O172" s="11" t="str">
        <f>IF(打刻用!$P13=打刻用!$P$44,打刻用!A13,"")</f>
        <v/>
      </c>
      <c r="P172" s="13" t="str">
        <f>IF(打刻用!$P13=打刻用!$P$44,打刻用!B13,"")</f>
        <v/>
      </c>
      <c r="Q172" s="2" t="str">
        <f>IF(打刻用!P13=打刻用!$P$44,打刻用!T13,"")</f>
        <v/>
      </c>
      <c r="R172" s="13" t="str">
        <f t="shared" si="13"/>
        <v/>
      </c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</row>
    <row r="173" spans="1:39" ht="13.5" customHeight="1">
      <c r="A173" s="7"/>
      <c r="B173" s="7"/>
      <c r="C173" s="7"/>
      <c r="D173" s="6"/>
      <c r="F173" s="7"/>
      <c r="G173" s="7"/>
      <c r="H173" s="7"/>
      <c r="I173" s="7"/>
      <c r="J173" s="7"/>
      <c r="K173" s="7"/>
      <c r="L173" s="7"/>
      <c r="M173" s="7"/>
      <c r="N173" s="7"/>
      <c r="O173" s="11">
        <f>IF(打刻用!$P14=打刻用!$P$44,打刻用!A14,"")</f>
        <v>13</v>
      </c>
      <c r="P173" s="13" t="str">
        <f>IF(打刻用!$P14=打刻用!$P$44,打刻用!B14,"")</f>
        <v>TEAM FEEL</v>
      </c>
      <c r="Q173" s="2">
        <f>IF(打刻用!P14=打刻用!$P$44,打刻用!T14,"")</f>
        <v>0.38302083333333325</v>
      </c>
      <c r="R173" s="13">
        <f t="shared" si="13"/>
        <v>13</v>
      </c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</row>
    <row r="174" spans="1:39" ht="13.5" customHeight="1">
      <c r="A174" s="7"/>
      <c r="B174" s="7"/>
      <c r="C174" s="7"/>
      <c r="D174" s="6"/>
      <c r="F174" s="7"/>
      <c r="G174" s="7"/>
      <c r="H174" s="7"/>
      <c r="I174" s="7"/>
      <c r="J174" s="7"/>
      <c r="K174" s="7"/>
      <c r="L174" s="7"/>
      <c r="M174" s="7"/>
      <c r="N174" s="7"/>
      <c r="O174" s="11" t="str">
        <f>IF(打刻用!$P15=打刻用!$P$44,打刻用!A15,"")</f>
        <v/>
      </c>
      <c r="P174" s="13" t="str">
        <f>IF(打刻用!$P15=打刻用!$P$44,打刻用!B15,"")</f>
        <v/>
      </c>
      <c r="Q174" s="2" t="str">
        <f>IF(打刻用!P15=打刻用!$P$44,打刻用!T15,"")</f>
        <v/>
      </c>
      <c r="R174" s="13" t="str">
        <f t="shared" si="13"/>
        <v/>
      </c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</row>
    <row r="175" spans="1:39" ht="13.5" customHeight="1">
      <c r="A175" s="7"/>
      <c r="B175" s="7"/>
      <c r="C175" s="7"/>
      <c r="D175" s="6"/>
      <c r="F175" s="7"/>
      <c r="G175" s="7"/>
      <c r="H175" s="7"/>
      <c r="I175" s="7"/>
      <c r="J175" s="7"/>
      <c r="K175" s="7"/>
      <c r="L175" s="7"/>
      <c r="M175" s="7"/>
      <c r="N175" s="7"/>
      <c r="O175" s="11" t="str">
        <f>IF(打刻用!$P16=打刻用!$P$44,打刻用!A16,"")</f>
        <v/>
      </c>
      <c r="P175" s="13" t="str">
        <f>IF(打刻用!$P16=打刻用!$P$44,打刻用!B16,"")</f>
        <v/>
      </c>
      <c r="Q175" s="2" t="str">
        <f>IF(打刻用!P16=打刻用!$P$44,打刻用!T16,"")</f>
        <v/>
      </c>
      <c r="R175" s="13" t="str">
        <f t="shared" si="13"/>
        <v/>
      </c>
      <c r="S175" s="7"/>
      <c r="T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</row>
    <row r="176" spans="1:39" ht="13.5" customHeight="1">
      <c r="A176" s="7"/>
      <c r="B176" s="7"/>
      <c r="C176" s="7"/>
      <c r="D176" s="6"/>
      <c r="F176" s="7"/>
      <c r="G176" s="7"/>
      <c r="H176" s="7"/>
      <c r="I176" s="7"/>
      <c r="J176" s="7"/>
      <c r="K176" s="7"/>
      <c r="L176" s="7"/>
      <c r="M176" s="7"/>
      <c r="N176" s="7"/>
      <c r="O176" s="16"/>
      <c r="P176" s="7"/>
      <c r="Q176" s="6"/>
      <c r="R176" s="7">
        <f>COUNT(R161:R175)</f>
        <v>1</v>
      </c>
      <c r="S176" s="7"/>
      <c r="T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</row>
    <row r="177" spans="1:39" ht="13.5" customHeight="1">
      <c r="A177" s="7"/>
      <c r="B177" s="7"/>
      <c r="C177" s="7"/>
      <c r="D177" s="6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</row>
    <row r="178" spans="1:39" ht="13.5" customHeight="1">
      <c r="A178" s="7"/>
      <c r="B178" s="7"/>
      <c r="C178" s="7"/>
      <c r="D178" s="6"/>
      <c r="F178" s="7"/>
      <c r="G178" s="7"/>
      <c r="H178" s="7"/>
      <c r="I178" s="7"/>
      <c r="J178" s="7"/>
      <c r="K178" s="7"/>
      <c r="L178" s="7"/>
      <c r="M178" s="7"/>
      <c r="N178" s="7"/>
      <c r="O178" s="109" t="str">
        <f>打刻用!P45</f>
        <v>DNS</v>
      </c>
      <c r="P178" s="110"/>
      <c r="Q178" s="110"/>
      <c r="R178" s="111"/>
      <c r="S178" s="7"/>
      <c r="T178" s="7"/>
      <c r="U178" s="109" t="str">
        <f>打刻用!P45</f>
        <v>DNS</v>
      </c>
      <c r="V178" s="110"/>
      <c r="W178" s="110"/>
      <c r="X178" s="111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</row>
    <row r="179" spans="1:39" ht="13.5" customHeight="1" thickBot="1">
      <c r="A179" s="7"/>
      <c r="B179" s="7"/>
      <c r="C179" s="7"/>
      <c r="D179" s="6"/>
      <c r="F179" s="7"/>
      <c r="G179" s="7"/>
      <c r="H179" s="7"/>
      <c r="I179" s="7"/>
      <c r="J179" s="7"/>
      <c r="K179" s="7"/>
      <c r="L179" s="7"/>
      <c r="M179" s="7"/>
      <c r="N179" s="7"/>
      <c r="O179" s="8" t="s">
        <v>0</v>
      </c>
      <c r="P179" s="8" t="s">
        <v>1</v>
      </c>
      <c r="Q179" s="1" t="s">
        <v>5</v>
      </c>
      <c r="R179" s="8" t="s">
        <v>9</v>
      </c>
      <c r="S179" s="7"/>
      <c r="T179" s="7"/>
      <c r="U179" s="26" t="s">
        <v>0</v>
      </c>
      <c r="V179" s="26" t="s">
        <v>1</v>
      </c>
      <c r="W179" s="27" t="s">
        <v>5</v>
      </c>
      <c r="X179" s="26" t="s">
        <v>9</v>
      </c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</row>
    <row r="180" spans="1:39" ht="13.5" customHeight="1" thickTop="1">
      <c r="A180" s="7"/>
      <c r="B180" s="7"/>
      <c r="C180" s="7"/>
      <c r="D180" s="6"/>
      <c r="F180" s="7"/>
      <c r="G180" s="7"/>
      <c r="H180" s="7"/>
      <c r="I180" s="7"/>
      <c r="J180" s="7"/>
      <c r="K180" s="7"/>
      <c r="L180" s="7"/>
      <c r="M180" s="7"/>
      <c r="N180" s="7"/>
      <c r="O180" s="11" t="str">
        <f>IF(打刻用!$P2=打刻用!$P$45,打刻用!A2,"")</f>
        <v/>
      </c>
      <c r="P180" s="13" t="str">
        <f>IF(打刻用!$P2=打刻用!$P$45,打刻用!B2,"")</f>
        <v/>
      </c>
      <c r="Q180" s="2" t="str">
        <f>IF(打刻用!P2=打刻用!$P$45,打刻用!T2,"")</f>
        <v/>
      </c>
      <c r="R180" s="13" t="str">
        <f t="shared" ref="R180:R194" si="14">IFERROR((IFERROR(RANK(Q180,Q$180:Q$194,1),""))+R$16+R$33+R$52+R$71+R$90+R$176,"")</f>
        <v/>
      </c>
      <c r="S180" s="7"/>
      <c r="T180" s="7"/>
      <c r="U180" s="23" t="e">
        <f>IF(打刻用!#REF!=打刻用!$P$45,打刻用!#REF!,"")</f>
        <v>#REF!</v>
      </c>
      <c r="V180" s="24" t="e">
        <f>IF(打刻用!#REF!=打刻用!$P$45,打刻用!#REF!,"")</f>
        <v>#REF!</v>
      </c>
      <c r="W180" s="25" t="e">
        <f>IF(打刻用!#REF!=打刻用!$P$45,打刻用!#REF!,"")</f>
        <v>#REF!</v>
      </c>
      <c r="X180" s="13" t="str">
        <f>IFERROR((IFERROR(RANK(W180,W$180:W$183,1),""))+X$7+X24+X41+X$60+X$79+X$165,"")</f>
        <v/>
      </c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</row>
    <row r="181" spans="1:39" ht="13.5" customHeight="1">
      <c r="A181" s="7"/>
      <c r="B181" s="7"/>
      <c r="C181" s="7"/>
      <c r="D181" s="6"/>
      <c r="F181" s="7"/>
      <c r="G181" s="7"/>
      <c r="H181" s="7"/>
      <c r="I181" s="7"/>
      <c r="J181" s="7"/>
      <c r="K181" s="7"/>
      <c r="L181" s="7"/>
      <c r="M181" s="7"/>
      <c r="N181" s="7"/>
      <c r="O181" s="11" t="str">
        <f>IF(打刻用!$P3=打刻用!$P$45,打刻用!A3,"")</f>
        <v/>
      </c>
      <c r="P181" s="13" t="str">
        <f>IF(打刻用!$P3=打刻用!$P$45,打刻用!B3,"")</f>
        <v/>
      </c>
      <c r="Q181" s="2" t="str">
        <f>IF(打刻用!P3=打刻用!$P$45,打刻用!T3,"")</f>
        <v/>
      </c>
      <c r="R181" s="13" t="str">
        <f t="shared" si="14"/>
        <v/>
      </c>
      <c r="S181" s="7"/>
      <c r="T181" s="7"/>
      <c r="U181" s="18" t="str">
        <f>IF(打刻用!$P15=打刻用!$P$45,打刻用!A15,"")</f>
        <v/>
      </c>
      <c r="V181" s="19" t="str">
        <f>IF(打刻用!$P15=打刻用!$P$45,打刻用!B15,"")</f>
        <v/>
      </c>
      <c r="W181" s="20" t="str">
        <f>IF(打刻用!P15=打刻用!$P$45,打刻用!T15,"")</f>
        <v/>
      </c>
      <c r="X181" s="13" t="str">
        <f>IFERROR((IFERROR(RANK(W181,W$180:W$183,1),""))+X$7+X25+X42+X$60+X$79+X$165,"")</f>
        <v/>
      </c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</row>
    <row r="182" spans="1:39" ht="13.5" customHeight="1">
      <c r="A182" s="7"/>
      <c r="B182" s="7"/>
      <c r="C182" s="7"/>
      <c r="D182" s="6"/>
      <c r="F182" s="7"/>
      <c r="G182" s="7"/>
      <c r="H182" s="7"/>
      <c r="I182" s="7"/>
      <c r="J182" s="7"/>
      <c r="K182" s="7"/>
      <c r="L182" s="7"/>
      <c r="M182" s="7"/>
      <c r="N182" s="7"/>
      <c r="O182" s="11" t="str">
        <f>IF(打刻用!$P4=打刻用!$P$45,打刻用!A4,"")</f>
        <v/>
      </c>
      <c r="P182" s="13" t="str">
        <f>IF(打刻用!$P4=打刻用!$P$45,打刻用!B4,"")</f>
        <v/>
      </c>
      <c r="Q182" s="2" t="str">
        <f>IF(打刻用!P4=打刻用!$P$45,打刻用!T4,"")</f>
        <v/>
      </c>
      <c r="R182" s="13" t="str">
        <f t="shared" si="14"/>
        <v/>
      </c>
      <c r="S182" s="7"/>
      <c r="T182" s="7"/>
      <c r="U182" s="18" t="str">
        <f>IF(打刻用!$P16=打刻用!$P$45,打刻用!A16,"")</f>
        <v/>
      </c>
      <c r="V182" s="19" t="str">
        <f>IF(打刻用!$P16=打刻用!$P$45,打刻用!B16,"")</f>
        <v/>
      </c>
      <c r="W182" s="20" t="str">
        <f>IF(打刻用!P16=打刻用!$P$45,打刻用!T16,"")</f>
        <v/>
      </c>
      <c r="X182" s="13" t="str">
        <f>IFERROR((IFERROR(RANK(W182,W$180:W$183,1),""))+X$7+X26+X43+X$60+X$79+X$165,"")</f>
        <v/>
      </c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</row>
    <row r="183" spans="1:39" ht="13.5" customHeight="1">
      <c r="A183" s="7"/>
      <c r="B183" s="7"/>
      <c r="C183" s="7"/>
      <c r="D183" s="6"/>
      <c r="F183" s="7"/>
      <c r="G183" s="7"/>
      <c r="H183" s="7"/>
      <c r="I183" s="7"/>
      <c r="J183" s="7"/>
      <c r="K183" s="7"/>
      <c r="L183" s="7"/>
      <c r="M183" s="7"/>
      <c r="N183" s="7"/>
      <c r="O183" s="11" t="str">
        <f>IF(打刻用!$P5=打刻用!$P$45,打刻用!A5,"")</f>
        <v/>
      </c>
      <c r="P183" s="13" t="str">
        <f>IF(打刻用!$P5=打刻用!$P$45,打刻用!B5,"")</f>
        <v/>
      </c>
      <c r="Q183" s="2" t="str">
        <f>IF(打刻用!P5=打刻用!$P$45,打刻用!T5,"")</f>
        <v/>
      </c>
      <c r="R183" s="13" t="str">
        <f t="shared" si="14"/>
        <v/>
      </c>
      <c r="S183" s="7"/>
      <c r="T183" s="7"/>
      <c r="U183" s="18" t="str">
        <f>IF(打刻用!$P17=打刻用!$P$45,打刻用!A17,"")</f>
        <v/>
      </c>
      <c r="V183" s="19" t="str">
        <f>IF(打刻用!$P17=打刻用!$P$45,打刻用!B17,"")</f>
        <v/>
      </c>
      <c r="W183" s="20" t="str">
        <f>IF(打刻用!P17=打刻用!$P$45,打刻用!T17,"")</f>
        <v/>
      </c>
      <c r="X183" s="13" t="str">
        <f>IFERROR((IFERROR(RANK(W183,W$180:W$183,1),""))+X$7+X27+X44+X$60+X$79+X$165,"")</f>
        <v/>
      </c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</row>
    <row r="184" spans="1:39" ht="13.5" customHeight="1">
      <c r="A184" s="7"/>
      <c r="B184" s="7"/>
      <c r="C184" s="7"/>
      <c r="D184" s="6"/>
      <c r="F184" s="7"/>
      <c r="G184" s="7"/>
      <c r="H184" s="7"/>
      <c r="I184" s="7"/>
      <c r="J184" s="7"/>
      <c r="K184" s="7"/>
      <c r="L184" s="7"/>
      <c r="M184" s="7"/>
      <c r="N184" s="7"/>
      <c r="O184" s="11" t="str">
        <f>IF(打刻用!$P6=打刻用!$P$45,打刻用!A6,"")</f>
        <v/>
      </c>
      <c r="P184" s="13" t="str">
        <f>IF(打刻用!$P6=打刻用!$P$45,打刻用!B6,"")</f>
        <v/>
      </c>
      <c r="Q184" s="2" t="str">
        <f>IF(打刻用!P6=打刻用!$P$45,打刻用!T6,"")</f>
        <v/>
      </c>
      <c r="R184" s="13" t="str">
        <f t="shared" si="14"/>
        <v/>
      </c>
      <c r="S184" s="7"/>
      <c r="T184" s="7"/>
      <c r="U184" s="7"/>
      <c r="V184" s="7"/>
      <c r="W184" s="7"/>
      <c r="X184" s="7">
        <f>COUNT(X180:X183)+X165</f>
        <v>0</v>
      </c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</row>
    <row r="185" spans="1:39" ht="13.5" customHeight="1">
      <c r="A185" s="7"/>
      <c r="B185" s="7"/>
      <c r="C185" s="7"/>
      <c r="D185" s="6"/>
      <c r="F185" s="7"/>
      <c r="G185" s="7"/>
      <c r="H185" s="7"/>
      <c r="I185" s="7"/>
      <c r="J185" s="7"/>
      <c r="K185" s="7"/>
      <c r="L185" s="7"/>
      <c r="M185" s="7"/>
      <c r="N185" s="7"/>
      <c r="O185" s="11" t="str">
        <f>IF(打刻用!$P7=打刻用!$P$45,打刻用!A7,"")</f>
        <v/>
      </c>
      <c r="P185" s="13" t="str">
        <f>IF(打刻用!$P7=打刻用!$P$45,打刻用!B7,"")</f>
        <v/>
      </c>
      <c r="Q185" s="2" t="str">
        <f>IF(打刻用!P7=打刻用!$P$45,打刻用!T7,"")</f>
        <v/>
      </c>
      <c r="R185" s="13" t="str">
        <f t="shared" si="14"/>
        <v/>
      </c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</row>
    <row r="186" spans="1:39" ht="13.5" customHeight="1">
      <c r="A186" s="7"/>
      <c r="B186" s="7"/>
      <c r="C186" s="7"/>
      <c r="D186" s="6"/>
      <c r="F186" s="7"/>
      <c r="G186" s="7"/>
      <c r="H186" s="7"/>
      <c r="I186" s="7"/>
      <c r="J186" s="7"/>
      <c r="K186" s="7"/>
      <c r="L186" s="7"/>
      <c r="M186" s="7"/>
      <c r="N186" s="7"/>
      <c r="O186" s="11" t="str">
        <f>IF(打刻用!$P8=打刻用!$P$45,打刻用!A8,"")</f>
        <v/>
      </c>
      <c r="P186" s="13" t="str">
        <f>IF(打刻用!$P8=打刻用!$P$45,打刻用!B8,"")</f>
        <v/>
      </c>
      <c r="Q186" s="2" t="str">
        <f>IF(打刻用!P8=打刻用!$P$45,打刻用!T8,"")</f>
        <v/>
      </c>
      <c r="R186" s="13" t="str">
        <f t="shared" si="14"/>
        <v/>
      </c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</row>
    <row r="187" spans="1:39" ht="13.5" customHeight="1">
      <c r="L187" s="7"/>
      <c r="M187" s="7"/>
      <c r="N187" s="7"/>
      <c r="O187" s="11" t="str">
        <f>IF(打刻用!$P9=打刻用!$P$45,打刻用!A9,"")</f>
        <v/>
      </c>
      <c r="P187" s="13" t="str">
        <f>IF(打刻用!$P9=打刻用!$P$45,打刻用!B9,"")</f>
        <v/>
      </c>
      <c r="Q187" s="2" t="str">
        <f>IF(打刻用!P9=打刻用!$P$45,打刻用!T9,"")</f>
        <v/>
      </c>
      <c r="R187" s="13" t="str">
        <f t="shared" si="14"/>
        <v/>
      </c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</row>
    <row r="188" spans="1:39" ht="13.5" customHeight="1">
      <c r="L188" s="7"/>
      <c r="M188" s="7"/>
      <c r="N188" s="7"/>
      <c r="O188" s="11" t="str">
        <f>IF(打刻用!$P10=打刻用!$P$45,打刻用!A10,"")</f>
        <v/>
      </c>
      <c r="P188" s="13" t="str">
        <f>IF(打刻用!$P10=打刻用!$P$45,打刻用!B10,"")</f>
        <v/>
      </c>
      <c r="Q188" s="2" t="str">
        <f>IF(打刻用!P10=打刻用!$P$45,打刻用!T10,"")</f>
        <v/>
      </c>
      <c r="R188" s="13" t="str">
        <f t="shared" si="14"/>
        <v/>
      </c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</row>
    <row r="189" spans="1:39" ht="13.5" customHeight="1">
      <c r="L189" s="7"/>
      <c r="M189" s="7"/>
      <c r="N189" s="7"/>
      <c r="O189" s="11" t="str">
        <f>IF(打刻用!$P11=打刻用!$P$45,打刻用!A11,"")</f>
        <v/>
      </c>
      <c r="P189" s="13" t="str">
        <f>IF(打刻用!$P11=打刻用!$P$45,打刻用!B11,"")</f>
        <v/>
      </c>
      <c r="Q189" s="2" t="str">
        <f>IF(打刻用!P11=打刻用!$P$45,打刻用!T11,"")</f>
        <v/>
      </c>
      <c r="R189" s="13" t="str">
        <f t="shared" si="14"/>
        <v/>
      </c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</row>
    <row r="190" spans="1:39" ht="13.5" customHeight="1">
      <c r="O190" s="11" t="str">
        <f>IF(打刻用!$P12=打刻用!$P$45,打刻用!A12,"")</f>
        <v/>
      </c>
      <c r="P190" s="13" t="str">
        <f>IF(打刻用!$P12=打刻用!$P$45,打刻用!B12,"")</f>
        <v/>
      </c>
      <c r="Q190" s="2" t="str">
        <f>IF(打刻用!P12=打刻用!$P$45,打刻用!T12,"")</f>
        <v/>
      </c>
      <c r="R190" s="13" t="str">
        <f t="shared" si="14"/>
        <v/>
      </c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</row>
    <row r="191" spans="1:39" ht="13.5" customHeight="1">
      <c r="O191" s="11" t="str">
        <f>IF(打刻用!$P13=打刻用!$P$45,打刻用!A13,"")</f>
        <v/>
      </c>
      <c r="P191" s="13" t="str">
        <f>IF(打刻用!$P13=打刻用!$P$45,打刻用!B13,"")</f>
        <v/>
      </c>
      <c r="Q191" s="2" t="str">
        <f>IF(打刻用!P13=打刻用!$P$45,打刻用!T13,"")</f>
        <v/>
      </c>
      <c r="R191" s="13" t="str">
        <f t="shared" si="14"/>
        <v/>
      </c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</row>
    <row r="192" spans="1:39" ht="13.5" customHeight="1">
      <c r="O192" s="11" t="str">
        <f>IF(打刻用!$P14=打刻用!$P$45,打刻用!A14,"")</f>
        <v/>
      </c>
      <c r="P192" s="13" t="str">
        <f>IF(打刻用!$P14=打刻用!$P$45,打刻用!B14,"")</f>
        <v/>
      </c>
      <c r="Q192" s="2" t="str">
        <f>IF(打刻用!P14=打刻用!$P$45,打刻用!T14,"")</f>
        <v/>
      </c>
      <c r="R192" s="13" t="str">
        <f t="shared" si="14"/>
        <v/>
      </c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</row>
    <row r="193" spans="15:39" ht="13.5" customHeight="1">
      <c r="O193" s="11" t="e">
        <f>IF(打刻用!#REF!=打刻用!$P$45,打刻用!#REF!,"")</f>
        <v>#REF!</v>
      </c>
      <c r="P193" s="13" t="e">
        <f>IF(打刻用!#REF!=打刻用!$P$45,打刻用!#REF!,"")</f>
        <v>#REF!</v>
      </c>
      <c r="Q193" s="2" t="e">
        <f>IF(打刻用!#REF!=打刻用!$P$45,打刻用!#REF!,"")</f>
        <v>#REF!</v>
      </c>
      <c r="R193" s="13" t="str">
        <f t="shared" si="14"/>
        <v/>
      </c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</row>
    <row r="194" spans="15:39" ht="13.5" customHeight="1">
      <c r="O194" s="11" t="e">
        <f>IF(打刻用!#REF!=打刻用!$P$45,打刻用!#REF!,"")</f>
        <v>#REF!</v>
      </c>
      <c r="P194" s="13" t="e">
        <f>IF(打刻用!#REF!=打刻用!$P$45,打刻用!#REF!,"")</f>
        <v>#REF!</v>
      </c>
      <c r="Q194" s="2" t="e">
        <f>IF(打刻用!#REF!=打刻用!$P$45,打刻用!#REF!,"")</f>
        <v>#REF!</v>
      </c>
      <c r="R194" s="13" t="str">
        <f t="shared" si="14"/>
        <v/>
      </c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</row>
    <row r="195" spans="15:39" ht="13.5" customHeight="1">
      <c r="R195" s="7">
        <f>COUNT(R180:R194)</f>
        <v>0</v>
      </c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</row>
    <row r="196" spans="15:39" ht="13.5" customHeight="1"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</row>
    <row r="197" spans="15:39" ht="13.5" customHeight="1"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</row>
    <row r="198" spans="15:39" ht="15" customHeight="1">
      <c r="U198" s="7"/>
      <c r="V198" s="7"/>
      <c r="W198" s="7"/>
      <c r="X198" s="7"/>
      <c r="Y198" s="7"/>
      <c r="Z198" s="7"/>
    </row>
    <row r="199" spans="15:39" ht="15" customHeight="1">
      <c r="U199" s="7"/>
      <c r="V199" s="7"/>
      <c r="W199" s="7"/>
      <c r="X199" s="7"/>
      <c r="Y199" s="7"/>
      <c r="Z199" s="7"/>
    </row>
    <row r="200" spans="15:39" ht="15" customHeight="1">
      <c r="U200" s="7"/>
      <c r="V200" s="7"/>
      <c r="W200" s="7"/>
      <c r="X200" s="7"/>
      <c r="Y200" s="7"/>
      <c r="Z200" s="7"/>
    </row>
    <row r="201" spans="15:39" ht="15" customHeight="1">
      <c r="U201" s="7"/>
      <c r="V201" s="7"/>
      <c r="W201" s="7"/>
      <c r="X201" s="7"/>
      <c r="Y201" s="7"/>
      <c r="Z201" s="7"/>
    </row>
    <row r="209" spans="21:24" ht="15" customHeight="1">
      <c r="U209" s="7"/>
      <c r="V209" s="7"/>
      <c r="W209" s="7"/>
      <c r="X209" s="7"/>
    </row>
    <row r="210" spans="21:24" ht="15" customHeight="1">
      <c r="U210" s="7"/>
      <c r="V210" s="7"/>
      <c r="W210" s="7"/>
      <c r="X210" s="7"/>
    </row>
    <row r="211" spans="21:24" ht="15" customHeight="1">
      <c r="U211" s="7"/>
      <c r="V211" s="7"/>
      <c r="W211" s="7"/>
      <c r="X211" s="7"/>
    </row>
    <row r="212" spans="21:24" ht="15" customHeight="1">
      <c r="U212" s="7"/>
      <c r="V212" s="7"/>
      <c r="W212" s="7"/>
      <c r="X212" s="7"/>
    </row>
    <row r="213" spans="21:24" ht="15" customHeight="1">
      <c r="U213" s="7"/>
      <c r="V213" s="7"/>
      <c r="W213" s="7"/>
      <c r="X213" s="7"/>
    </row>
    <row r="214" spans="21:24" ht="15" customHeight="1">
      <c r="U214" s="7"/>
      <c r="V214" s="7"/>
      <c r="W214" s="7"/>
      <c r="X214" s="7"/>
    </row>
    <row r="215" spans="21:24" ht="15" customHeight="1">
      <c r="U215" s="7"/>
      <c r="V215" s="7"/>
      <c r="W215" s="7"/>
      <c r="X215" s="7"/>
    </row>
    <row r="216" spans="21:24" ht="15" customHeight="1">
      <c r="U216" s="7"/>
      <c r="V216" s="7"/>
      <c r="W216" s="7"/>
      <c r="X216" s="7"/>
    </row>
    <row r="217" spans="21:24" ht="15" customHeight="1">
      <c r="U217" s="7"/>
      <c r="V217" s="7"/>
      <c r="W217" s="7"/>
      <c r="X217" s="7"/>
    </row>
    <row r="218" spans="21:24" ht="15" customHeight="1">
      <c r="U218" s="7"/>
      <c r="V218" s="7"/>
      <c r="W218" s="7"/>
      <c r="X218" s="7"/>
    </row>
    <row r="219" spans="21:24" ht="15" customHeight="1">
      <c r="U219" s="7"/>
      <c r="V219" s="7"/>
      <c r="W219" s="7"/>
      <c r="X219" s="7"/>
    </row>
    <row r="220" spans="21:24" ht="15" customHeight="1">
      <c r="U220" s="7"/>
      <c r="V220" s="7"/>
      <c r="W220" s="7"/>
      <c r="X220" s="7"/>
    </row>
    <row r="221" spans="21:24" ht="15" customHeight="1">
      <c r="U221" s="7"/>
      <c r="V221" s="7"/>
      <c r="W221" s="7"/>
      <c r="X221" s="7"/>
    </row>
    <row r="222" spans="21:24" ht="15" customHeight="1">
      <c r="U222" s="7"/>
      <c r="V222" s="7"/>
      <c r="W222" s="7"/>
      <c r="X222" s="7"/>
    </row>
    <row r="223" spans="21:24" ht="15" customHeight="1">
      <c r="U223" s="7"/>
      <c r="V223" s="7"/>
      <c r="W223" s="7"/>
      <c r="X223" s="7"/>
    </row>
    <row r="224" spans="21:24" ht="15" customHeight="1">
      <c r="U224" s="7"/>
      <c r="V224" s="7"/>
      <c r="W224" s="7"/>
      <c r="X224" s="7"/>
    </row>
    <row r="225" spans="21:24" ht="15" customHeight="1">
      <c r="U225" s="7"/>
      <c r="V225" s="7"/>
      <c r="W225" s="7"/>
      <c r="X225" s="7"/>
    </row>
    <row r="226" spans="21:24" ht="15" customHeight="1">
      <c r="U226" s="7"/>
      <c r="V226" s="7"/>
      <c r="W226" s="7"/>
      <c r="X226" s="7"/>
    </row>
    <row r="227" spans="21:24" ht="15" customHeight="1">
      <c r="U227" s="7"/>
      <c r="V227" s="7"/>
      <c r="W227" s="7"/>
      <c r="X227" s="7"/>
    </row>
  </sheetData>
  <mergeCells count="20">
    <mergeCell ref="U178:X178"/>
    <mergeCell ref="U159:X159"/>
    <mergeCell ref="U54:X54"/>
    <mergeCell ref="U1:X1"/>
    <mergeCell ref="U73:X73"/>
    <mergeCell ref="U18:X18"/>
    <mergeCell ref="U35:X35"/>
    <mergeCell ref="U92:X92"/>
    <mergeCell ref="U112:X112"/>
    <mergeCell ref="U131:X131"/>
    <mergeCell ref="O54:R54"/>
    <mergeCell ref="O73:R73"/>
    <mergeCell ref="O178:R178"/>
    <mergeCell ref="O159:R159"/>
    <mergeCell ref="O1:R1"/>
    <mergeCell ref="O35:R35"/>
    <mergeCell ref="O18:R18"/>
    <mergeCell ref="O92:R92"/>
    <mergeCell ref="O112:R112"/>
    <mergeCell ref="O131:R131"/>
  </mergeCells>
  <phoneticPr fontId="4"/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96"/>
  <sheetViews>
    <sheetView tabSelected="1" workbookViewId="0"/>
  </sheetViews>
  <sheetFormatPr defaultColWidth="12.59765625" defaultRowHeight="15" customHeight="1"/>
  <cols>
    <col min="1" max="2" width="7.59765625" customWidth="1"/>
    <col min="3" max="3" width="26.59765625" bestFit="1" customWidth="1"/>
    <col min="4" max="4" width="17.06640625" style="28" customWidth="1"/>
    <col min="5" max="6" width="8.3984375" style="28" customWidth="1"/>
    <col min="7" max="7" width="9.59765625" style="28" bestFit="1" customWidth="1"/>
    <col min="8" max="10" width="7.59765625" customWidth="1"/>
    <col min="11" max="11" width="24.1328125" customWidth="1"/>
    <col min="12" max="12" width="19" customWidth="1"/>
    <col min="13" max="13" width="7.59765625" customWidth="1"/>
  </cols>
  <sheetData>
    <row r="1" spans="1:12" ht="13.5" customHeight="1">
      <c r="A1" s="7"/>
      <c r="B1" s="7"/>
      <c r="C1" s="7"/>
    </row>
    <row r="2" spans="1:12" ht="13.5" customHeight="1" thickBot="1">
      <c r="A2" s="8" t="s">
        <v>9</v>
      </c>
      <c r="B2" s="8" t="s">
        <v>0</v>
      </c>
      <c r="C2" s="8" t="s">
        <v>1</v>
      </c>
      <c r="D2" s="107" t="s">
        <v>63</v>
      </c>
      <c r="E2" s="106" t="s">
        <v>5</v>
      </c>
      <c r="F2" s="107" t="s">
        <v>53</v>
      </c>
      <c r="G2" s="107" t="s">
        <v>16</v>
      </c>
    </row>
    <row r="3" spans="1:12" ht="13.5" customHeight="1" thickTop="1">
      <c r="A3" s="11">
        <v>1</v>
      </c>
      <c r="B3" s="5">
        <f>計算用!B3</f>
        <v>5</v>
      </c>
      <c r="C3" s="5" t="str">
        <f>計算用!C3</f>
        <v>B-けもの道</v>
      </c>
      <c r="D3" s="4">
        <v>0.24512731481481487</v>
      </c>
      <c r="E3" s="4">
        <f>計算用!D3</f>
        <v>0.24512731481481487</v>
      </c>
      <c r="F3" s="108" t="s">
        <v>54</v>
      </c>
      <c r="G3" s="4"/>
      <c r="L3" s="28"/>
    </row>
    <row r="4" spans="1:12" ht="13.5" customHeight="1">
      <c r="A4" s="12">
        <v>2</v>
      </c>
      <c r="B4" s="5">
        <f>計算用!B4</f>
        <v>9</v>
      </c>
      <c r="C4" s="5" t="str">
        <f>計算用!C4</f>
        <v>SleepingSheep</v>
      </c>
      <c r="D4" s="4">
        <v>0.25171296296296297</v>
      </c>
      <c r="E4" s="4">
        <f>計算用!D4</f>
        <v>0.25171296296296297</v>
      </c>
      <c r="F4" s="108" t="s">
        <v>54</v>
      </c>
      <c r="G4" s="4"/>
      <c r="L4" s="28"/>
    </row>
    <row r="5" spans="1:12" ht="13.5" customHeight="1">
      <c r="A5" s="12">
        <v>3</v>
      </c>
      <c r="B5" s="5">
        <f>計算用!B5</f>
        <v>11</v>
      </c>
      <c r="C5" s="5" t="str">
        <f>計算用!C5</f>
        <v>Ponちゃんズ！</v>
      </c>
      <c r="D5" s="4">
        <v>0.2528125</v>
      </c>
      <c r="E5" s="4">
        <f>計算用!D5</f>
        <v>0.2528125</v>
      </c>
      <c r="F5" s="108" t="s">
        <v>54</v>
      </c>
      <c r="G5" s="4"/>
      <c r="L5" s="28"/>
    </row>
    <row r="6" spans="1:12" ht="13.5" customHeight="1">
      <c r="A6" s="11">
        <v>4</v>
      </c>
      <c r="B6" s="5">
        <f>計算用!B6</f>
        <v>3</v>
      </c>
      <c r="C6" s="5" t="str">
        <f>計算用!C6</f>
        <v>スパルタン筋肉</v>
      </c>
      <c r="D6" s="4">
        <v>0.26765046296296291</v>
      </c>
      <c r="E6" s="4">
        <f>計算用!D6</f>
        <v>0.28848379629629622</v>
      </c>
      <c r="F6" s="108" t="s">
        <v>54</v>
      </c>
      <c r="G6" s="4">
        <v>2.0833333333333332E-2</v>
      </c>
      <c r="L6" s="28"/>
    </row>
    <row r="7" spans="1:12" ht="13.5" customHeight="1">
      <c r="A7" s="12">
        <v>5</v>
      </c>
      <c r="B7" s="5">
        <f>計算用!B7</f>
        <v>10</v>
      </c>
      <c r="C7" s="5" t="str">
        <f>計算用!C7</f>
        <v>Team TOR</v>
      </c>
      <c r="D7" s="4">
        <v>0.25726851851851851</v>
      </c>
      <c r="E7" s="4">
        <f>計算用!D7</f>
        <v>0.29893518518518519</v>
      </c>
      <c r="F7" s="108" t="s">
        <v>54</v>
      </c>
      <c r="G7" s="4">
        <v>4.1666666666666664E-2</v>
      </c>
      <c r="L7" s="28"/>
    </row>
    <row r="8" spans="1:12" ht="13.5" customHeight="1">
      <c r="A8" s="12">
        <v>6</v>
      </c>
      <c r="B8" s="5">
        <v>6</v>
      </c>
      <c r="C8" s="5" t="s">
        <v>55</v>
      </c>
      <c r="D8" s="4">
        <v>0.31365740740740738</v>
      </c>
      <c r="E8" s="4">
        <v>0.31365740740740738</v>
      </c>
      <c r="F8" s="108" t="s">
        <v>12</v>
      </c>
      <c r="G8" s="4"/>
      <c r="L8" s="28"/>
    </row>
    <row r="9" spans="1:12" ht="13.5" customHeight="1">
      <c r="A9" s="11">
        <v>7</v>
      </c>
      <c r="B9" s="5">
        <v>4</v>
      </c>
      <c r="C9" s="5" t="s">
        <v>56</v>
      </c>
      <c r="D9" s="4">
        <v>0.30274305555555558</v>
      </c>
      <c r="E9" s="4">
        <v>0.3235763888888889</v>
      </c>
      <c r="F9" s="108" t="s">
        <v>12</v>
      </c>
      <c r="G9" s="4">
        <v>2.0833333333333332E-2</v>
      </c>
      <c r="L9" s="28"/>
    </row>
    <row r="10" spans="1:12" ht="13.5" customHeight="1">
      <c r="A10" s="12">
        <v>8</v>
      </c>
      <c r="B10" s="5">
        <v>13</v>
      </c>
      <c r="C10" s="5" t="s">
        <v>57</v>
      </c>
      <c r="D10" s="4">
        <v>0.38302083333333337</v>
      </c>
      <c r="E10" s="4">
        <v>0.38302083333333337</v>
      </c>
      <c r="F10" s="108" t="s">
        <v>12</v>
      </c>
      <c r="G10" s="4"/>
      <c r="L10" s="28"/>
    </row>
    <row r="11" spans="1:12" ht="13.5" customHeight="1">
      <c r="A11" s="12">
        <v>9</v>
      </c>
      <c r="B11" s="5">
        <v>7</v>
      </c>
      <c r="C11" s="5" t="s">
        <v>58</v>
      </c>
      <c r="D11" s="4">
        <v>0.30023148148148149</v>
      </c>
      <c r="E11" s="4">
        <v>0.30023148148148149</v>
      </c>
      <c r="F11" s="108" t="s">
        <v>51</v>
      </c>
      <c r="G11" s="4"/>
      <c r="L11" s="28"/>
    </row>
    <row r="12" spans="1:12" s="7" customFormat="1" ht="13.5" customHeight="1">
      <c r="A12" s="12">
        <v>10</v>
      </c>
      <c r="B12" s="5">
        <v>1</v>
      </c>
      <c r="C12" s="5" t="s">
        <v>59</v>
      </c>
      <c r="D12" s="4">
        <v>0.32861111111111113</v>
      </c>
      <c r="E12" s="4">
        <v>0.32861111111111113</v>
      </c>
      <c r="F12" s="108" t="s">
        <v>51</v>
      </c>
      <c r="G12" s="4"/>
      <c r="L12" s="28"/>
    </row>
    <row r="13" spans="1:12" s="7" customFormat="1" ht="13.5" customHeight="1">
      <c r="A13" s="11">
        <v>11</v>
      </c>
      <c r="B13" s="5">
        <v>2</v>
      </c>
      <c r="C13" s="5" t="s">
        <v>60</v>
      </c>
      <c r="D13" s="4">
        <v>0.33119212962962974</v>
      </c>
      <c r="E13" s="4">
        <v>0.41452546296296294</v>
      </c>
      <c r="F13" s="108" t="s">
        <v>51</v>
      </c>
      <c r="G13" s="4">
        <v>8.3333333333333329E-2</v>
      </c>
      <c r="L13" s="28"/>
    </row>
    <row r="14" spans="1:12" ht="13.5" customHeight="1">
      <c r="A14" s="12">
        <v>12</v>
      </c>
      <c r="B14" s="5">
        <v>8</v>
      </c>
      <c r="C14" s="5" t="s">
        <v>61</v>
      </c>
      <c r="D14" s="4">
        <v>0.31365740740740738</v>
      </c>
      <c r="E14" s="4">
        <v>0.31365740740740738</v>
      </c>
      <c r="F14" s="108" t="s">
        <v>48</v>
      </c>
      <c r="G14" s="4"/>
      <c r="L14" s="28"/>
    </row>
    <row r="15" spans="1:12" ht="13.5" customHeight="1">
      <c r="A15" s="11">
        <v>13</v>
      </c>
      <c r="B15" s="5">
        <v>12</v>
      </c>
      <c r="C15" s="5" t="s">
        <v>62</v>
      </c>
      <c r="D15" s="4">
        <v>0.31072916666666661</v>
      </c>
      <c r="E15" s="4">
        <v>0.56072916666666661</v>
      </c>
      <c r="F15" s="108" t="s">
        <v>42</v>
      </c>
      <c r="G15" s="4">
        <v>0.25</v>
      </c>
      <c r="L15" s="28"/>
    </row>
    <row r="16" spans="1:12" ht="13.5" customHeight="1">
      <c r="A16" s="7"/>
      <c r="L16" s="28"/>
    </row>
    <row r="17" spans="1:12" ht="13.5" customHeight="1">
      <c r="L17" s="28"/>
    </row>
    <row r="18" spans="1:12" ht="13.5" customHeight="1">
      <c r="A18" s="7"/>
      <c r="B18" s="7"/>
      <c r="C18" s="7"/>
      <c r="L18" s="28"/>
    </row>
    <row r="19" spans="1:12" ht="13.5" customHeight="1"/>
    <row r="20" spans="1:12" ht="13.5" customHeight="1"/>
    <row r="21" spans="1:12" ht="13.5" customHeight="1"/>
    <row r="22" spans="1:12" ht="13.5" customHeight="1"/>
    <row r="23" spans="1:12" ht="13.5" customHeight="1"/>
    <row r="24" spans="1:12" ht="13.5" customHeight="1"/>
    <row r="25" spans="1:12" ht="13.5" customHeight="1"/>
    <row r="26" spans="1:12" ht="13.5" customHeight="1"/>
    <row r="27" spans="1:12" ht="13.5" customHeight="1"/>
    <row r="28" spans="1:12" ht="13.5" customHeight="1"/>
    <row r="29" spans="1:12" ht="13.5" customHeight="1"/>
    <row r="30" spans="1:12" ht="13.5" customHeight="1"/>
    <row r="31" spans="1:12" ht="13.5" customHeight="1"/>
    <row r="32" spans="1:1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</sheetData>
  <phoneticPr fontId="4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打刻用</vt:lpstr>
      <vt:lpstr>計算用</vt:lpstr>
      <vt:lpstr>順位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SueTakeuchi</dc:creator>
  <cp:lastModifiedBy>米元瑛</cp:lastModifiedBy>
  <dcterms:created xsi:type="dcterms:W3CDTF">2017-06-30T05:20:53Z</dcterms:created>
  <dcterms:modified xsi:type="dcterms:W3CDTF">2022-06-21T12:35:53Z</dcterms:modified>
</cp:coreProperties>
</file>